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ajie/Documents/Manajemen Kedai Kopi Class/"/>
    </mc:Choice>
  </mc:AlternateContent>
  <xr:revisionPtr revIDLastSave="0" documentId="13_ncr:1_{7DAAF2F9-9649-5541-B080-7318441D1E8F}" xr6:coauthVersionLast="45" xr6:coauthVersionMax="45" xr10:uidLastSave="{00000000-0000-0000-0000-000000000000}"/>
  <bookViews>
    <workbookView xWindow="0" yWindow="460" windowWidth="25600" windowHeight="14580" xr2:uid="{879778DC-5DC2-5748-929B-613A523F82B2}"/>
  </bookViews>
  <sheets>
    <sheet name="Summary Assets, Depre, Supplies" sheetId="8" r:id="rId1"/>
    <sheet name="Estimasi Pendapatan" sheetId="10" r:id="rId2"/>
    <sheet name="Biaya Variabel (HPP)" sheetId="13" r:id="rId3"/>
    <sheet name="Biaya Operasional" sheetId="12" r:id="rId4"/>
    <sheet name="Laba Rugi" sheetId="16" r:id="rId5"/>
    <sheet name="Perhitungan ROI" sheetId="11" r:id="rId6"/>
    <sheet name="Break Even Point" sheetId="15" r:id="rId7"/>
  </sheets>
  <definedNames>
    <definedName name="_xlnm.Print_Titles" localSheetId="0">'Summary Assets, Depre, Supplies'!$1:$4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0" i="16" l="1"/>
  <c r="E6" i="16"/>
  <c r="G76" i="8"/>
  <c r="G77" i="8"/>
  <c r="G78" i="8"/>
  <c r="F12" i="12" l="1"/>
  <c r="F13" i="12"/>
  <c r="F14" i="12"/>
  <c r="F15" i="12"/>
  <c r="F16" i="12"/>
  <c r="F17" i="12"/>
  <c r="F18" i="12"/>
  <c r="F19" i="12"/>
  <c r="F20" i="12"/>
  <c r="E10" i="12" l="1"/>
  <c r="F10" i="12" s="1"/>
  <c r="G111" i="8"/>
  <c r="E6" i="10" l="1"/>
  <c r="E7" i="10"/>
  <c r="E8" i="10"/>
  <c r="E5" i="10"/>
  <c r="E10" i="10" s="1"/>
  <c r="E12" i="10" s="1"/>
  <c r="E13" i="10" s="1"/>
  <c r="G70" i="8"/>
  <c r="K70" i="8" s="1"/>
  <c r="L70" i="8" s="1"/>
  <c r="G69" i="8"/>
  <c r="K69" i="8" s="1"/>
  <c r="L69" i="8" s="1"/>
  <c r="G64" i="8"/>
  <c r="K64" i="8" s="1"/>
  <c r="L64" i="8" s="1"/>
  <c r="G63" i="8"/>
  <c r="G62" i="8"/>
  <c r="K62" i="8" s="1"/>
  <c r="L62" i="8" s="1"/>
  <c r="G61" i="8"/>
  <c r="K61" i="8" s="1"/>
  <c r="L61" i="8" s="1"/>
  <c r="G60" i="8"/>
  <c r="K60" i="8" s="1"/>
  <c r="L60" i="8" s="1"/>
  <c r="G59" i="8"/>
  <c r="K59" i="8" s="1"/>
  <c r="L59" i="8" s="1"/>
  <c r="G58" i="8"/>
  <c r="K58" i="8" s="1"/>
  <c r="L58" i="8" s="1"/>
  <c r="G57" i="8"/>
  <c r="K57" i="8" s="1"/>
  <c r="L57" i="8" s="1"/>
  <c r="G56" i="8"/>
  <c r="K56" i="8" s="1"/>
  <c r="L56" i="8" s="1"/>
  <c r="G55" i="8"/>
  <c r="K55" i="8" s="1"/>
  <c r="L55" i="8" s="1"/>
  <c r="G54" i="8"/>
  <c r="K54" i="8" s="1"/>
  <c r="L54" i="8" s="1"/>
  <c r="G53" i="8"/>
  <c r="K53" i="8" s="1"/>
  <c r="L53" i="8" s="1"/>
  <c r="G52" i="8"/>
  <c r="K52" i="8" s="1"/>
  <c r="L52" i="8" s="1"/>
  <c r="G51" i="8"/>
  <c r="K51" i="8" s="1"/>
  <c r="L51" i="8" s="1"/>
  <c r="G50" i="8"/>
  <c r="K50" i="8" s="1"/>
  <c r="L50" i="8" s="1"/>
  <c r="G49" i="8"/>
  <c r="K49" i="8" s="1"/>
  <c r="L49" i="8" s="1"/>
  <c r="G48" i="8"/>
  <c r="K48" i="8" s="1"/>
  <c r="L48" i="8" s="1"/>
  <c r="G47" i="8"/>
  <c r="K47" i="8" s="1"/>
  <c r="L47" i="8" s="1"/>
  <c r="G46" i="8"/>
  <c r="K46" i="8" s="1"/>
  <c r="L46" i="8" s="1"/>
  <c r="G45" i="8"/>
  <c r="K45" i="8" s="1"/>
  <c r="L45" i="8" s="1"/>
  <c r="G44" i="8"/>
  <c r="K44" i="8" s="1"/>
  <c r="L44" i="8" s="1"/>
  <c r="G43" i="8"/>
  <c r="G42" i="8"/>
  <c r="G41" i="8"/>
  <c r="K41" i="8" s="1"/>
  <c r="L41" i="8" s="1"/>
  <c r="G40" i="8"/>
  <c r="K40" i="8" s="1"/>
  <c r="L40" i="8" s="1"/>
  <c r="G39" i="8"/>
  <c r="K39" i="8" s="1"/>
  <c r="L39" i="8" s="1"/>
  <c r="G38" i="8"/>
  <c r="K38" i="8" s="1"/>
  <c r="L38" i="8" s="1"/>
  <c r="G37" i="8"/>
  <c r="K37" i="8" s="1"/>
  <c r="L37" i="8" s="1"/>
  <c r="G36" i="8"/>
  <c r="K36" i="8" s="1"/>
  <c r="L36" i="8" s="1"/>
  <c r="G116" i="8"/>
  <c r="G117" i="8"/>
  <c r="G118" i="8"/>
  <c r="G119" i="8"/>
  <c r="G120" i="8"/>
  <c r="G121" i="8"/>
  <c r="G115" i="8"/>
  <c r="G109" i="8"/>
  <c r="E8" i="12" s="1"/>
  <c r="F8" i="12" s="1"/>
  <c r="G110" i="8"/>
  <c r="E9" i="12" s="1"/>
  <c r="F9" i="12" s="1"/>
  <c r="G112" i="8"/>
  <c r="G108" i="8"/>
  <c r="G102" i="8"/>
  <c r="G103" i="8"/>
  <c r="G104" i="8"/>
  <c r="G105" i="8"/>
  <c r="G101" i="8"/>
  <c r="G23" i="8"/>
  <c r="K23" i="8" s="1"/>
  <c r="L23" i="8" s="1"/>
  <c r="G24" i="8"/>
  <c r="K24" i="8" s="1"/>
  <c r="L24" i="8" s="1"/>
  <c r="G25" i="8"/>
  <c r="K25" i="8" s="1"/>
  <c r="L25" i="8" s="1"/>
  <c r="G26" i="8"/>
  <c r="K26" i="8" s="1"/>
  <c r="L26" i="8" s="1"/>
  <c r="G27" i="8"/>
  <c r="K27" i="8" s="1"/>
  <c r="L27" i="8" s="1"/>
  <c r="G28" i="8"/>
  <c r="K28" i="8" s="1"/>
  <c r="L28" i="8" s="1"/>
  <c r="G29" i="8"/>
  <c r="K29" i="8" s="1"/>
  <c r="L29" i="8" s="1"/>
  <c r="G30" i="8"/>
  <c r="K30" i="8" s="1"/>
  <c r="L30" i="8" s="1"/>
  <c r="G31" i="8"/>
  <c r="K31" i="8" s="1"/>
  <c r="L31" i="8" s="1"/>
  <c r="G22" i="8"/>
  <c r="K22" i="8" s="1"/>
  <c r="L22" i="8" s="1"/>
  <c r="G8" i="8"/>
  <c r="K8" i="8" s="1"/>
  <c r="L8" i="8" s="1"/>
  <c r="G9" i="8"/>
  <c r="K9" i="8" s="1"/>
  <c r="L9" i="8" s="1"/>
  <c r="G10" i="8"/>
  <c r="K10" i="8" s="1"/>
  <c r="L10" i="8" s="1"/>
  <c r="G11" i="8"/>
  <c r="K11" i="8" s="1"/>
  <c r="L11" i="8" s="1"/>
  <c r="G12" i="8"/>
  <c r="K12" i="8" s="1"/>
  <c r="L12" i="8" s="1"/>
  <c r="G13" i="8"/>
  <c r="K13" i="8" s="1"/>
  <c r="L13" i="8" s="1"/>
  <c r="G14" i="8"/>
  <c r="K14" i="8" s="1"/>
  <c r="L14" i="8" s="1"/>
  <c r="G15" i="8"/>
  <c r="K15" i="8" s="1"/>
  <c r="L15" i="8" s="1"/>
  <c r="G16" i="8"/>
  <c r="K16" i="8" s="1"/>
  <c r="L16" i="8" s="1"/>
  <c r="G17" i="8"/>
  <c r="K17" i="8" s="1"/>
  <c r="L17" i="8" s="1"/>
  <c r="G7" i="8"/>
  <c r="K7" i="8" s="1"/>
  <c r="L7" i="8" s="1"/>
  <c r="G113" i="8" l="1"/>
  <c r="E6" i="13"/>
  <c r="F6" i="13" s="1"/>
  <c r="E7" i="12"/>
  <c r="F7" i="12" s="1"/>
  <c r="G122" i="8"/>
  <c r="G71" i="8"/>
  <c r="G96" i="8"/>
  <c r="G95" i="8"/>
  <c r="G94" i="8"/>
  <c r="G93" i="8"/>
  <c r="G92" i="8"/>
  <c r="G91" i="8"/>
  <c r="G90" i="8"/>
  <c r="G89" i="8"/>
  <c r="G88" i="8"/>
  <c r="G87" i="8"/>
  <c r="G86" i="8"/>
  <c r="G85" i="8"/>
  <c r="G84" i="8"/>
  <c r="G83" i="8"/>
  <c r="G82" i="8"/>
  <c r="G81" i="8"/>
  <c r="G80" i="8"/>
  <c r="G79" i="8"/>
  <c r="G106" i="8" l="1"/>
  <c r="G97" i="8"/>
  <c r="E5" i="13" l="1"/>
  <c r="F5" i="13" s="1"/>
  <c r="F10" i="13" s="1"/>
  <c r="F12" i="13" s="1"/>
  <c r="E6" i="12"/>
  <c r="F6" i="12" s="1"/>
  <c r="G18" i="8"/>
  <c r="G65" i="8" l="1"/>
  <c r="G32" i="8"/>
  <c r="K32" i="8" s="1"/>
  <c r="L32" i="8" s="1"/>
  <c r="G126" i="8" l="1"/>
</calcChain>
</file>

<file path=xl/sharedStrings.xml><?xml version="1.0" encoding="utf-8"?>
<sst xmlns="http://schemas.openxmlformats.org/spreadsheetml/2006/main" count="519" uniqueCount="340">
  <si>
    <t>No.</t>
  </si>
  <si>
    <t>Items</t>
  </si>
  <si>
    <t>Description / Brand</t>
  </si>
  <si>
    <t>Unit</t>
  </si>
  <si>
    <t>Espresso Machine</t>
  </si>
  <si>
    <t>Espresso Grinder 1</t>
  </si>
  <si>
    <t>Espresso Grinder 2</t>
  </si>
  <si>
    <t>Pour Over</t>
  </si>
  <si>
    <t>Hario V60 Set (incl server)</t>
  </si>
  <si>
    <t>Vietnem Drip</t>
  </si>
  <si>
    <t>French Press</t>
  </si>
  <si>
    <t>Digital Scale</t>
  </si>
  <si>
    <t>Moka Pos – complete 1 year subsc</t>
  </si>
  <si>
    <t>Accurate – 1 year subsc</t>
  </si>
  <si>
    <t>Unit Price</t>
  </si>
  <si>
    <t>Remarks</t>
  </si>
  <si>
    <t>ESPRESSO BAR</t>
  </si>
  <si>
    <t>MANUAL BREW BAR</t>
  </si>
  <si>
    <t>Total</t>
  </si>
  <si>
    <t>Main espresso machine</t>
  </si>
  <si>
    <t>Grinder for Full Arabica</t>
  </si>
  <si>
    <t>Grinder for Espresso Blend</t>
  </si>
  <si>
    <t>Digital Timer</t>
  </si>
  <si>
    <t>Grinder</t>
  </si>
  <si>
    <t>Mahlkonig EK43 S</t>
  </si>
  <si>
    <t>Immersion and Drip</t>
  </si>
  <si>
    <t>Timemore Black Scale</t>
  </si>
  <si>
    <t>Jug Rinser</t>
  </si>
  <si>
    <t>Krome - Center Spray Glass Rinser Tray</t>
  </si>
  <si>
    <t>RSA / GEA</t>
  </si>
  <si>
    <t>GEA</t>
  </si>
  <si>
    <t>Under table Display Chiller</t>
  </si>
  <si>
    <t>Point of Sales system</t>
  </si>
  <si>
    <t>Accounting System</t>
  </si>
  <si>
    <t>Cash Drawer &amp; Printer</t>
  </si>
  <si>
    <t>Tablet Pad</t>
  </si>
  <si>
    <t>mPOP star micronics</t>
  </si>
  <si>
    <t>Espresso calibration</t>
  </si>
  <si>
    <t>Porta weight</t>
  </si>
  <si>
    <t>Timer calibration</t>
  </si>
  <si>
    <t>Manual based only, cupping</t>
  </si>
  <si>
    <t>TOTAL</t>
  </si>
  <si>
    <t>Bluetooth speaker - Bose</t>
  </si>
  <si>
    <t>Origami</t>
  </si>
  <si>
    <t>Apron</t>
  </si>
  <si>
    <t>Microwave</t>
  </si>
  <si>
    <t>Gelas</t>
  </si>
  <si>
    <t xml:space="preserve">A. </t>
  </si>
  <si>
    <t>Knock Box</t>
  </si>
  <si>
    <t>Tamping mat</t>
  </si>
  <si>
    <t>Tamper</t>
  </si>
  <si>
    <t>Yami</t>
  </si>
  <si>
    <t>Distribution tamper</t>
  </si>
  <si>
    <t xml:space="preserve">C. </t>
  </si>
  <si>
    <t>ASCESSORIS</t>
  </si>
  <si>
    <t xml:space="preserve">Heavy Duty Blender </t>
  </si>
  <si>
    <t>Cup Sealer</t>
  </si>
  <si>
    <t>Panasonic NN-ST34HBQPQ 25L 800W Microwave Oven</t>
  </si>
  <si>
    <t>Blue Bottle</t>
  </si>
  <si>
    <t xml:space="preserve">Immersion Method </t>
  </si>
  <si>
    <t>Electric Kettle</t>
  </si>
  <si>
    <t>Water Boiler</t>
  </si>
  <si>
    <t>Getra</t>
  </si>
  <si>
    <t xml:space="preserve"> Brewista 2</t>
  </si>
  <si>
    <t>Kettle Tea</t>
  </si>
  <si>
    <t>Cangkir Latte/Capp</t>
  </si>
  <si>
    <t>Cangkir Espresso</t>
  </si>
  <si>
    <t>Coffee Canister</t>
  </si>
  <si>
    <t>Hario 1 lt</t>
  </si>
  <si>
    <t>Bowl</t>
  </si>
  <si>
    <t>Plate</t>
  </si>
  <si>
    <t>Coaster (Tatakan Gelas)</t>
  </si>
  <si>
    <t>Serving Tray</t>
  </si>
  <si>
    <t xml:space="preserve">Fomac </t>
  </si>
  <si>
    <t>Juicer, ice crusher</t>
  </si>
  <si>
    <t>Naruna 23cm</t>
  </si>
  <si>
    <t>Naruna Rice Bowl 15cm</t>
  </si>
  <si>
    <t>Light Brown Leather</t>
  </si>
  <si>
    <t>Shoot Glass</t>
  </si>
  <si>
    <t>75ml ceramic</t>
  </si>
  <si>
    <t>SoundTouch® 10 wireless speaker</t>
  </si>
  <si>
    <t>Duralex 3</t>
  </si>
  <si>
    <t>Acme</t>
  </si>
  <si>
    <t>Artisan</t>
  </si>
  <si>
    <t>Wooden Craft</t>
  </si>
  <si>
    <t>Spro</t>
  </si>
  <si>
    <t xml:space="preserve">Cupping Spoon </t>
  </si>
  <si>
    <t>Teaspoon</t>
  </si>
  <si>
    <t>Maspion Asprillia set 12</t>
  </si>
  <si>
    <t>Tanica Deli set 12</t>
  </si>
  <si>
    <t>Spoon and Fork</t>
  </si>
  <si>
    <t>Freezer 220lt</t>
  </si>
  <si>
    <t>Paper Cup</t>
  </si>
  <si>
    <t>Plastic Cup</t>
  </si>
  <si>
    <t>B.</t>
  </si>
  <si>
    <t>with timer</t>
  </si>
  <si>
    <t>D.</t>
  </si>
  <si>
    <t>SUPPLIES</t>
  </si>
  <si>
    <t>Indoor Neon Sign 50 cm round</t>
  </si>
  <si>
    <t>Blend Arabica-Robusta</t>
  </si>
  <si>
    <t>Single Origin Arabica</t>
  </si>
  <si>
    <t>Manual Brew Beans</t>
  </si>
  <si>
    <t>cup 14 oz</t>
  </si>
  <si>
    <t>cup 6 oz</t>
  </si>
  <si>
    <t>Paper Filter V60</t>
  </si>
  <si>
    <t>Paper Filter Wave</t>
  </si>
  <si>
    <t>GRAND TOTAL</t>
  </si>
  <si>
    <t>Neon Sign</t>
  </si>
  <si>
    <t>Shaker</t>
  </si>
  <si>
    <t>Lap Microfiber</t>
  </si>
  <si>
    <t>Refrigerator</t>
  </si>
  <si>
    <t>Sharp 203L, 2 doors</t>
  </si>
  <si>
    <t>Microfiber</t>
  </si>
  <si>
    <t>Stainless steel</t>
  </si>
  <si>
    <t>Isi 100 lbr</t>
  </si>
  <si>
    <t>Isi 40 lbr</t>
  </si>
  <si>
    <t>Espresso Beans #1</t>
  </si>
  <si>
    <t>Espresso Beans #2</t>
  </si>
  <si>
    <t>E.</t>
  </si>
  <si>
    <t>Position</t>
  </si>
  <si>
    <t>Department</t>
  </si>
  <si>
    <t>Management</t>
  </si>
  <si>
    <t>Operation Manager</t>
  </si>
  <si>
    <t>Operation</t>
  </si>
  <si>
    <t>Senior Barista</t>
  </si>
  <si>
    <t>Barista</t>
  </si>
  <si>
    <t xml:space="preserve">Operation </t>
  </si>
  <si>
    <t>Waiter</t>
  </si>
  <si>
    <t>Slot</t>
  </si>
  <si>
    <t>Remuneration</t>
  </si>
  <si>
    <t>Choco Powder</t>
  </si>
  <si>
    <t>Red Velvet Powder</t>
  </si>
  <si>
    <t>Matcha Powder</t>
  </si>
  <si>
    <t>Brown Sugar</t>
  </si>
  <si>
    <t>Simple Syrup</t>
  </si>
  <si>
    <t>Caramel Syrup</t>
  </si>
  <si>
    <t>Hazelnut Syrup</t>
  </si>
  <si>
    <t>Mint Syrup</t>
  </si>
  <si>
    <t>Strawberry Syrup</t>
  </si>
  <si>
    <t>Specialty Tea</t>
  </si>
  <si>
    <t>Mixed Origin</t>
  </si>
  <si>
    <t>Plastic Straw</t>
  </si>
  <si>
    <t>sealed pack</t>
  </si>
  <si>
    <t>Electricity</t>
  </si>
  <si>
    <t>Cleaning Service</t>
  </si>
  <si>
    <t>Telecommunication</t>
  </si>
  <si>
    <t>F.</t>
  </si>
  <si>
    <t>Dilco</t>
  </si>
  <si>
    <t>Denalli</t>
  </si>
  <si>
    <t>Kujang Mas</t>
  </si>
  <si>
    <t>Agro Kebumen</t>
  </si>
  <si>
    <t>Rose Brand</t>
  </si>
  <si>
    <t>Bonalli</t>
  </si>
  <si>
    <t>Sila Tea</t>
  </si>
  <si>
    <t>Lychee can</t>
  </si>
  <si>
    <t>Fresh Milk</t>
  </si>
  <si>
    <t>Green Field</t>
  </si>
  <si>
    <t>Milli</t>
  </si>
  <si>
    <t>Cook</t>
  </si>
  <si>
    <t>Promotion</t>
  </si>
  <si>
    <t>Optional</t>
  </si>
  <si>
    <t>Transportation</t>
  </si>
  <si>
    <t>Courier</t>
  </si>
  <si>
    <t>G.</t>
  </si>
  <si>
    <t>OTHER</t>
  </si>
  <si>
    <t>Recruitment Cost</t>
  </si>
  <si>
    <t>New Empl Training Cost</t>
  </si>
  <si>
    <t xml:space="preserve">APPLE iPad Wi-Fi + Cellular 9.7" [MP1J2PA/A] - 32GB </t>
  </si>
  <si>
    <t>Rinsing equipment</t>
  </si>
  <si>
    <t>Meals Allowance</t>
  </si>
  <si>
    <t>Uniform</t>
  </si>
  <si>
    <t>with logo</t>
  </si>
  <si>
    <t>T-shirt</t>
  </si>
  <si>
    <t>Design Menu</t>
  </si>
  <si>
    <t>Design Logo</t>
  </si>
  <si>
    <t>Print Menu</t>
  </si>
  <si>
    <t>Monthly</t>
  </si>
  <si>
    <t>One time</t>
  </si>
  <si>
    <t>Photo Menu full set</t>
  </si>
  <si>
    <t>Espresso</t>
  </si>
  <si>
    <t>Coffee with milk</t>
  </si>
  <si>
    <t>Non Coffee</t>
  </si>
  <si>
    <t>Promotion, E-commerce</t>
  </si>
  <si>
    <t>Repeat order</t>
  </si>
  <si>
    <t>Sugar</t>
  </si>
  <si>
    <t>Sweet beverage</t>
  </si>
  <si>
    <t>Artisan tea</t>
  </si>
  <si>
    <t>Stock</t>
  </si>
  <si>
    <t>Package</t>
  </si>
  <si>
    <t>Clean up milk jug and glass</t>
  </si>
  <si>
    <t>Coffee puck</t>
  </si>
  <si>
    <t>Rubber mat</t>
  </si>
  <si>
    <t>Stainless</t>
  </si>
  <si>
    <t>Manual brew</t>
  </si>
  <si>
    <t>9 ltr</t>
  </si>
  <si>
    <t>1,2 ltr</t>
  </si>
  <si>
    <t>Roasted beans storage</t>
  </si>
  <si>
    <t>Food warmer</t>
  </si>
  <si>
    <t>Ice and frozen food</t>
  </si>
  <si>
    <t>Milk storage</t>
  </si>
  <si>
    <t>Equipment</t>
  </si>
  <si>
    <t>Serving glass</t>
  </si>
  <si>
    <t>Serving tea</t>
  </si>
  <si>
    <t>Music</t>
  </si>
  <si>
    <t>Serving food</t>
  </si>
  <si>
    <t>Calibration</t>
  </si>
  <si>
    <t>Serving spoon</t>
  </si>
  <si>
    <t>Serving spoon &amp; fork</t>
  </si>
  <si>
    <t>Foam maker</t>
  </si>
  <si>
    <t>Cleaning equipment</t>
  </si>
  <si>
    <t>Food storage</t>
  </si>
  <si>
    <t>Note:</t>
  </si>
  <si>
    <t>Penjualan Harian</t>
  </si>
  <si>
    <t>Harga Rata2</t>
  </si>
  <si>
    <t>unit</t>
  </si>
  <si>
    <t>COFFEE SHOP - XXX</t>
  </si>
  <si>
    <t>org</t>
  </si>
  <si>
    <t>mo</t>
  </si>
  <si>
    <t>lump</t>
  </si>
  <si>
    <t>ESTIMASI PENJUALAN</t>
  </si>
  <si>
    <t>Coffee</t>
  </si>
  <si>
    <t>Snacks</t>
  </si>
  <si>
    <t>Meals</t>
  </si>
  <si>
    <t>Jumlah per hari</t>
  </si>
  <si>
    <t>H.</t>
  </si>
  <si>
    <t>FURNITURE</t>
  </si>
  <si>
    <t>Tables</t>
  </si>
  <si>
    <t>Chairs</t>
  </si>
  <si>
    <t>Aset</t>
  </si>
  <si>
    <t>Cup</t>
  </si>
  <si>
    <t>Porsi</t>
  </si>
  <si>
    <t>Total Penjualan Harian</t>
  </si>
  <si>
    <t>Total Penjualan Bulanan</t>
  </si>
  <si>
    <t>Total Penjualan Tahunan</t>
  </si>
  <si>
    <t>Asumsi 20 hari</t>
  </si>
  <si>
    <t>Asumsi 12 bulan</t>
  </si>
  <si>
    <t>Rental Fee</t>
  </si>
  <si>
    <t>Bisa ditambahkan nilai sales per item menu</t>
  </si>
  <si>
    <t>Description</t>
  </si>
  <si>
    <t>Value per unit</t>
  </si>
  <si>
    <t>Salary</t>
  </si>
  <si>
    <t>YoS</t>
  </si>
  <si>
    <t>Exp per month</t>
  </si>
  <si>
    <t>Exp per year</t>
  </si>
  <si>
    <t>DEPRECIATION</t>
  </si>
  <si>
    <t>Prepaid Sales system</t>
  </si>
  <si>
    <t>Prepaid Accounting system</t>
  </si>
  <si>
    <t>TOTAL PER BULAN</t>
  </si>
  <si>
    <t>TOTAL PER TAHUN</t>
  </si>
  <si>
    <t>Beans, Syrup, Powder, dll</t>
  </si>
  <si>
    <t>F&amp;B</t>
  </si>
  <si>
    <t>HPP = barang tersedia untuk dijual – persediaan akhir</t>
  </si>
  <si>
    <t>Keterangan:</t>
  </si>
  <si>
    <t>Barang tersedia untuk dijual = persediaan barang dagangan awal + pembelian bersih</t>
  </si>
  <si>
    <t>Pembelian bersih = (pembelian + biaya angkut pembelian) – (retur pembelian + potongan pembelian)</t>
  </si>
  <si>
    <t>* dapat menggunakan metode :</t>
  </si>
  <si>
    <t>BIAYA OPERASIONAL</t>
  </si>
  <si>
    <t>Lainnya</t>
  </si>
  <si>
    <t>ROI = (Pendapatan dari Investasi – Biaya Investasi) / Biaya Investasi</t>
  </si>
  <si>
    <r>
      <t>Return on Investment</t>
    </r>
    <r>
      <rPr>
        <sz val="16"/>
        <color rgb="FF000000"/>
        <rFont val="Calibri"/>
        <family val="2"/>
      </rPr>
      <t> (ROI) atau Laba atas Investasi dihitung dengan cara mengurangi biaya investasi dari Total Pendapatan dan membaginya dengan total biaya investasi. Hasil dari perhitungan ROI ini dapat berupa persentase ataupun Rasio. Berikut ini adalah persamaan atau rumus Return on Investment (ROI) atau Laba atas Investasi :</t>
    </r>
  </si>
  <si>
    <t>Analisis Break-Even Point (BEP) umumnya digunakan untuk menghitung kapan sebuah usaha/bisnis atau proyek akan menguntungkan dengan cara menyamakan total pendapatannya dengan total biaya. Dengan Analisi Break Even Point (BEP) ini, Manajemen Perusahaan dapat mengetahui jumlah penjualan minimum yang harus dipertahankan agar tidak mengalami kerugian dan juga mengetahui jumlah penjualan yang diharuskan untuk memperoleh tingkat keuntungan tertentu serta membantu manajemen dalam pengambilan keputusan apakah akan melanjutkan atau memberhentikan bisnisnya</t>
  </si>
  <si>
    <t>Rumus BEP untuk menghitung berapa unit yang harus dijual agar terjadi BEP</t>
  </si>
  <si>
    <t>BEP (dalam Unit) = Biaya Tetap Produksi / (Harga Jual per Unit  – Biaya Variabel per Unit)</t>
  </si>
  <si>
    <t>Atau</t>
  </si>
  <si>
    <t>BEP (dalam Unit) = Biaya Tetap Produksi / Margin Kontribusi per unit</t>
  </si>
  <si>
    <t>Rumus BEP untuk menghitung berapa Rupiah penjualan yang perlu diterima agar terjadi BEP</t>
  </si>
  <si>
    <t>BEP (dalam Rupiah) = Biaya Tetap Produksi / (Harga per Unit  – Biaya Variabel per Unit) x Harga per Unit</t>
  </si>
  <si>
    <t>BEP (dalam Unit) = Biaya Tetap Produksi / Margin Kontribusi per unit x Harga per Unit</t>
  </si>
  <si>
    <t>Keterangan :</t>
  </si>
  <si>
    <t>BEP (dalam Unit) = Break Even Point dalam unit (Q)</t>
  </si>
  <si>
    <t>BEP (dalam Rupiah) = Break Even Point dalam Rupiah (P)</t>
  </si>
  <si>
    <t>Harga Jual per unit = harga jual barang atau jasa perunit yang dihasilkan.</t>
  </si>
  <si>
    <t>Biaya Variabel per unit = total biaya variabel per Unit (TVC/Q)</t>
  </si>
  <si>
    <t>Margin Kontribusi per unit = harga jual per unit – biaya variable per unit (selisih)</t>
  </si>
  <si>
    <r>
      <t>Pengertian BEP (Break Even Point) dan Cara Menghitung BEP</t>
    </r>
    <r>
      <rPr>
        <sz val="16"/>
        <color rgb="FF000000"/>
        <rFont val="Helvetica"/>
        <family val="2"/>
      </rPr>
      <t> – Break-Even Point atau sering disingkat dengan BEP adalah suatu titik atau keadaan dimana penjualan dan pengeluaran sama atau suatu kondisi dimana penjualan perusahaan cukup untuk menutupi pengeluaran bisnisnya. Break-even point yang biasanya dalam bahasa Indonesia disebut dengan “Titik Impas” ini biasanya membandingkan jumlah pendapatan atau jumlah unit yang harus dijual untuk dapat menutupi biaya tetap dan biaya variabel terkait dalam menghasilkan suatu penjualan. Dengan kata lain, Titik Impas atau Break Even Point adalah titik dimana suatu bisnis tidak mengalami kerugian dan juga tidak memperoleh keuntungan.</t>
    </r>
  </si>
  <si>
    <r>
      <t>Rumus BEP untuk menghitung berapa unit yang harus dijual agar terjadi Break Even Point ini dapat dihitung dengan cara membagi total biaya tetap produksi (</t>
    </r>
    <r>
      <rPr>
        <i/>
        <sz val="16"/>
        <color rgb="FF000000"/>
        <rFont val="Inherit"/>
      </rPr>
      <t>Production Fixed Cost</t>
    </r>
    <r>
      <rPr>
        <sz val="16"/>
        <color rgb="FF000000"/>
        <rFont val="Helvetica"/>
        <family val="2"/>
      </rPr>
      <t>) dengan Harga Jual per Unit (</t>
    </r>
    <r>
      <rPr>
        <i/>
        <sz val="16"/>
        <color rgb="FF000000"/>
        <rFont val="Inherit"/>
      </rPr>
      <t>Sales Price per Unit</t>
    </r>
    <r>
      <rPr>
        <sz val="16"/>
        <color rgb="FF000000"/>
        <rFont val="Helvetica"/>
        <family val="2"/>
      </rPr>
      <t>) dikurangi biaya Variabel yang digunakan untuk menghasilkan produk (</t>
    </r>
    <r>
      <rPr>
        <i/>
        <sz val="16"/>
        <color rgb="FF000000"/>
        <rFont val="Inherit"/>
      </rPr>
      <t>Variable Cost</t>
    </r>
    <r>
      <rPr>
        <sz val="16"/>
        <color rgb="FF000000"/>
        <rFont val="Helvetica"/>
        <family val="2"/>
      </rPr>
      <t>). Berkut ini adalah persamaan atau Rumus BEP tersebut :</t>
    </r>
  </si>
  <si>
    <r>
      <t>Rumus BEP untuk menghitung berapa Rupiah penjualan yang perlu diterima agar terjadi Break Even Point ini dapat dihitung dengan cara membagi total biaya tetap produksi (</t>
    </r>
    <r>
      <rPr>
        <i/>
        <sz val="16"/>
        <color rgb="FF000000"/>
        <rFont val="Inherit"/>
      </rPr>
      <t>Production Fixed Cost</t>
    </r>
    <r>
      <rPr>
        <sz val="16"/>
        <color rgb="FF000000"/>
        <rFont val="Helvetica"/>
        <family val="2"/>
      </rPr>
      <t>) dengan Harga Jual per Unit (</t>
    </r>
    <r>
      <rPr>
        <i/>
        <sz val="16"/>
        <color rgb="FF000000"/>
        <rFont val="Inherit"/>
      </rPr>
      <t>Sales Price per Unit</t>
    </r>
    <r>
      <rPr>
        <sz val="16"/>
        <color rgb="FF000000"/>
        <rFont val="Helvetica"/>
        <family val="2"/>
      </rPr>
      <t>) dikurangi biaya Variabel yang digunakan untuk menghasilkan produk (</t>
    </r>
    <r>
      <rPr>
        <i/>
        <sz val="16"/>
        <color rgb="FF000000"/>
        <rFont val="Inherit"/>
      </rPr>
      <t>Variable Cost</t>
    </r>
    <r>
      <rPr>
        <sz val="16"/>
        <color rgb="FF000000"/>
        <rFont val="Helvetica"/>
        <family val="2"/>
      </rPr>
      <t>) kemudian dikalikan dengan Harga per Unit lagi. Berkut ini adalah persamaan atau Rumus BEP tersebut :</t>
    </r>
  </si>
  <si>
    <r>
      <t>Biaya Tetap (</t>
    </r>
    <r>
      <rPr>
        <i/>
        <sz val="16"/>
        <color rgb="FF000000"/>
        <rFont val="Inherit"/>
      </rPr>
      <t>Fixed Cost</t>
    </r>
    <r>
      <rPr>
        <sz val="16"/>
        <color rgb="FF000000"/>
        <rFont val="Helvetica"/>
        <family val="2"/>
      </rPr>
      <t>) = biaya yang jumlahnya tetap (baik sedang berproduksi atau tidak)</t>
    </r>
  </si>
  <si>
    <r>
      <t>Biaya Variabel (</t>
    </r>
    <r>
      <rPr>
        <i/>
        <sz val="16"/>
        <color rgb="FF000000"/>
        <rFont val="Inherit"/>
      </rPr>
      <t>Variable Cost</t>
    </r>
    <r>
      <rPr>
        <sz val="16"/>
        <color rgb="FF000000"/>
        <rFont val="Helvetica"/>
        <family val="2"/>
      </rPr>
      <t>) = biaya yang jumlahnya meningkat sejalan peningkatan jumlah produksi seperti bahan baku, bahan baku pembantu, listrik, bahan bakar, dan lain-lain</t>
    </r>
  </si>
  <si>
    <t>RETURN ON INVESTMENT</t>
  </si>
  <si>
    <t>BREAK EVEN POINT</t>
  </si>
  <si>
    <t>hari</t>
  </si>
  <si>
    <t>bulan</t>
  </si>
  <si>
    <t>Satuan</t>
  </si>
  <si>
    <t>LAPORAN LABA RUGI</t>
  </si>
  <si>
    <t>Sales (Pendapatan)</t>
  </si>
  <si>
    <t>Harga Pokok Penjualan</t>
  </si>
  <si>
    <t>* perhitungan berdasarkan jumlah makanan dan minuman yang terpakai/dipesan</t>
  </si>
  <si>
    <t>Laba Kotor (Gross Profit)</t>
  </si>
  <si>
    <t>Biaya Penjualan</t>
  </si>
  <si>
    <t>Biaya Administrasi</t>
  </si>
  <si>
    <t>adalah biaya yang dikeluarkan perusahaan terkait upaya penjualan dan pemasaran. Contohnya termasuk gaji dan komisi pemasaran, biaya untuk perjalanan pemasaran, iklan, sewa dan utilitas pada Aset Tetap yang berhubungan dengan pemasaran, dan lainnya</t>
  </si>
  <si>
    <t>adalah biaya yang dikeluarkan perusahaan untuk keperluan manajemen bisnis secara keseluruhan. Contohnya termasuk gaji manajemen, biaya asuransi, persediaan yang digunakan manajemen, penyusutan pada peralatan kantor, dan lainnya</t>
  </si>
  <si>
    <t>Biaya Operasional</t>
  </si>
  <si>
    <t>adalah biaya utama dalam perusahaan dagang dan mewakili apa yang dibayar perusahaan untuk pembelian persediaan yang akan dijualnya</t>
  </si>
  <si>
    <t>adalah pendapatan yang dihasilkan dari kegiatan operasional utama bisnis. Nilai dari pendapatan/penjualan bersih didapat dari total pendapatan kotor perusahaan setelah dikurangi diskon, retur, dan tunjangan penjualan lainnya</t>
  </si>
  <si>
    <t>Pendapatan Operasional</t>
  </si>
  <si>
    <t>(Laba Kotor - Biaya Operasional)</t>
  </si>
  <si>
    <t>Pendapatan dan pengeluaran yang terjadi dan tidak terkait secara langsung dengan penjualan produk yang secara teratur ditawarkan dan dijual oleh suatu perusahaan. Jenis dari pos Ini biasanya termasuk pendapatan dan beban bunga, pajak-pajak, keuntungan dari penjualan Aset, dan lainnya</t>
  </si>
  <si>
    <t>Pendapatan dan Pengeluaran Lain</t>
  </si>
  <si>
    <t>Laba Bersih</t>
  </si>
  <si>
    <t>Komisi</t>
  </si>
  <si>
    <t>Iklan</t>
  </si>
  <si>
    <t>Biaya Gaji Pemasaran</t>
  </si>
  <si>
    <t>Biaya Gaji Karyawan</t>
  </si>
  <si>
    <t>Beban Utilitas</t>
  </si>
  <si>
    <t>Biaya Sewa - Kantor</t>
  </si>
  <si>
    <t>Biaya Sewa - Pemasaran</t>
  </si>
  <si>
    <t>Pendapatan Bunga</t>
  </si>
  <si>
    <t>Beban Bunga</t>
  </si>
  <si>
    <t>Pembelian Persediaan</t>
  </si>
  <si>
    <t>Laporan HPP</t>
  </si>
  <si>
    <t>Untuk Tahun yang Berakhir pada 31 Desember 2018</t>
  </si>
  <si>
    <t>(Dalam Ribu Rupiah)</t>
  </si>
  <si>
    <t>  200,000</t>
  </si>
  <si>
    <t>  Diskon Pembelian</t>
  </si>
  <si>
    <t> (18,000)</t>
  </si>
  <si>
    <t>  Retur Pembelian</t>
  </si>
  <si>
    <t>  5,000</t>
  </si>
  <si>
    <t>  Biaya Agkut Pembelian</t>
  </si>
  <si>
    <t> (27,000)</t>
  </si>
  <si>
    <t> (40,000)</t>
  </si>
  <si>
    <t>Pembelian Bersih (200,000 – 40,000)</t>
  </si>
  <si>
    <t>Persediaan tersedia untuk dijual (50,000 + 160,000)</t>
  </si>
  <si>
    <t>  Persediaan, 31 Desember 2018</t>
  </si>
  <si>
    <t>HPP (210,000 – 40,000)</t>
  </si>
  <si>
    <r>
      <t>Biasanya saat menggunakan metode persediaan perpetual, nilai Harga Pokok Penjualan di dalam Laporan Laba Rugi dilaporkan secara </t>
    </r>
    <r>
      <rPr>
        <i/>
        <sz val="16"/>
        <color rgb="FF212121"/>
        <rFont val="Inherit"/>
      </rPr>
      <t>single line </t>
    </r>
    <r>
      <rPr>
        <sz val="16"/>
        <color rgb="FF212121"/>
        <rFont val="Arial"/>
        <family val="2"/>
      </rPr>
      <t xml:space="preserve">(tunggal). </t>
    </r>
  </si>
  <si>
    <t xml:space="preserve">Laporan HPP dapat dibuat terpisah dari Laporan Laba Rugi perusahaan dagang. </t>
  </si>
  <si>
    <t>Biaya bahan baku makanan</t>
  </si>
  <si>
    <t>Biaya bahan baku minuman</t>
  </si>
  <si>
    <t>HARGA POKOK PENJUALAN</t>
  </si>
  <si>
    <t>Persediaan Awal</t>
  </si>
  <si>
    <t>Logo</t>
  </si>
  <si>
    <r>
      <t>adalah penjualan bersih  setelah dikurangi Harga Pokok Penjualan. Unsur ini biasa dipakai manajemen sebagai patokan apakah perusahaan harus menaikkan harga jual dan atau mengurangi biaya HPP-nya. Laba Kotor juga biasa disebut sebagai </t>
    </r>
    <r>
      <rPr>
        <i/>
        <sz val="16"/>
        <color rgb="FF212121"/>
        <rFont val="Calibri"/>
        <family val="2"/>
      </rPr>
      <t>markup</t>
    </r>
    <r>
      <rPr>
        <sz val="16"/>
        <color rgb="FF212121"/>
        <rFont val="Calibri"/>
        <family val="2"/>
      </rPr>
      <t> perusahaan.</t>
    </r>
  </si>
  <si>
    <r>
      <t>adalah pos terakhir yang berada di bagian bawah (</t>
    </r>
    <r>
      <rPr>
        <i/>
        <sz val="16"/>
        <color rgb="FF212121"/>
        <rFont val="Calibri"/>
        <family val="2"/>
      </rPr>
      <t>bottom line</t>
    </r>
    <r>
      <rPr>
        <sz val="16"/>
        <color rgb="FF212121"/>
        <rFont val="Calibri"/>
        <family val="2"/>
      </rPr>
      <t>) di dalam Laporan Laba Rugi. Nilai Laba Bersih didapat setelah pendapatan operasional ditambah dengan pendapatan lain-lain dan dikurangi biaya lain-lain</t>
    </r>
  </si>
  <si>
    <t>Nilai Sisa</t>
  </si>
  <si>
    <t>OPERATIONAL</t>
  </si>
  <si>
    <t>GENERAL SERVICES / UTILITIES</t>
  </si>
  <si>
    <t>FIXED COST</t>
  </si>
  <si>
    <t>CONTOH INITIAL INVESTMENT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</si>
</sst>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1">
    <font>
      <sz val="12"/>
      <color theme="1"/>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sz val="14"/>
      <color theme="1"/>
      <name val="Corbel"/>
    </font>
    <font>
      <sz val="14"/>
      <color rgb="FF000000"/>
      <name val="Calibri"/>
      <family val="2"/>
      <scheme val="minor"/>
    </font>
    <font>
      <b/>
      <sz val="14"/>
      <color rgb="FF000000"/>
      <name val="Calibri"/>
      <family val="2"/>
      <scheme val="minor"/>
    </font>
    <font>
      <sz val="14"/>
      <color rgb="FF000000"/>
      <name val="Calibri"/>
      <family val="2"/>
    </font>
    <font>
      <sz val="14"/>
      <color theme="1"/>
      <name val="Calibri"/>
      <family val="2"/>
    </font>
    <font>
      <b/>
      <sz val="14"/>
      <color theme="1"/>
      <name val="Calibri"/>
      <family val="2"/>
    </font>
    <font>
      <b/>
      <sz val="16"/>
      <color theme="1"/>
      <name val="Calibri (Body)"/>
    </font>
    <font>
      <sz val="16"/>
      <color theme="1"/>
      <name val="Calibri (Body)"/>
    </font>
    <font>
      <sz val="14"/>
      <color rgb="FF000000"/>
      <name val="Calibri (Body)"/>
    </font>
    <font>
      <sz val="14"/>
      <color theme="1"/>
      <name val="Calibri (Body)"/>
    </font>
    <font>
      <b/>
      <sz val="14"/>
      <color theme="1"/>
      <name val="Calibri (Body)"/>
    </font>
    <font>
      <sz val="16"/>
      <color theme="1"/>
      <name val="Calibri"/>
      <family val="2"/>
    </font>
    <font>
      <sz val="12"/>
      <color rgb="FF000000"/>
      <name val="Calibri"/>
      <family val="2"/>
      <scheme val="minor"/>
    </font>
    <font>
      <b/>
      <sz val="16"/>
      <name val="Calibri"/>
      <family val="2"/>
      <scheme val="minor"/>
    </font>
    <font>
      <b/>
      <sz val="16"/>
      <name val="Corbel"/>
    </font>
    <font>
      <sz val="16"/>
      <color rgb="FF000000"/>
      <name val="Calibri"/>
      <family val="2"/>
      <scheme val="minor"/>
    </font>
    <font>
      <b/>
      <sz val="16"/>
      <color rgb="FF000000"/>
      <name val="Calibri"/>
      <family val="2"/>
      <scheme val="minor"/>
    </font>
    <font>
      <sz val="16"/>
      <color rgb="FF212121"/>
      <name val="Calibri"/>
      <family val="2"/>
    </font>
    <font>
      <u/>
      <sz val="16"/>
      <color rgb="FF212121"/>
      <name val="Calibri"/>
      <family val="2"/>
    </font>
    <font>
      <i/>
      <sz val="16"/>
      <color rgb="FF000000"/>
      <name val="Calibri"/>
      <family val="2"/>
    </font>
    <font>
      <sz val="16"/>
      <color rgb="FF000000"/>
      <name val="Calibri"/>
      <family val="2"/>
    </font>
    <font>
      <b/>
      <i/>
      <sz val="16"/>
      <color rgb="FF666666"/>
      <name val="Calibri"/>
      <family val="2"/>
    </font>
    <font>
      <u/>
      <sz val="12"/>
      <color theme="10"/>
      <name val="Calibri"/>
      <family val="2"/>
      <scheme val="minor"/>
    </font>
    <font>
      <b/>
      <sz val="16"/>
      <color rgb="FF000000"/>
      <name val="Inherit"/>
    </font>
    <font>
      <sz val="16"/>
      <color rgb="FF000000"/>
      <name val="Helvetica"/>
      <family val="2"/>
    </font>
    <font>
      <u/>
      <sz val="16"/>
      <color theme="10"/>
      <name val="Calibri"/>
      <family val="2"/>
      <scheme val="minor"/>
    </font>
    <font>
      <b/>
      <sz val="16"/>
      <color rgb="FF000000"/>
      <name val="Helvetica"/>
      <family val="2"/>
    </font>
    <font>
      <i/>
      <sz val="16"/>
      <color rgb="FF000000"/>
      <name val="Inherit"/>
    </font>
    <font>
      <sz val="16"/>
      <color rgb="FF212121"/>
      <name val="Arial"/>
      <family val="2"/>
    </font>
    <font>
      <i/>
      <sz val="16"/>
      <color rgb="FF212121"/>
      <name val="Inherit"/>
    </font>
    <font>
      <sz val="16"/>
      <color rgb="FF212121"/>
      <name val="Inherit"/>
    </font>
    <font>
      <b/>
      <sz val="16"/>
      <color rgb="FF212121"/>
      <name val="Inherit"/>
    </font>
    <font>
      <b/>
      <sz val="16"/>
      <color theme="1"/>
      <name val="Calibri"/>
      <family val="2"/>
    </font>
    <font>
      <i/>
      <sz val="16"/>
      <color rgb="FF212121"/>
      <name val="Calibri"/>
      <family val="2"/>
    </font>
  </fonts>
  <fills count="2">
    <fill>
      <patternFill patternType="none"/>
    </fill>
    <fill>
      <patternFill patternType="gray125"/>
    </fill>
  </fills>
  <borders count="31">
    <border>
      <left/>
      <right/>
      <top/>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rgb="FF000000"/>
      </left>
      <right style="medium">
        <color rgb="FF000000"/>
      </right>
      <top style="medium">
        <color rgb="FF000000"/>
      </top>
      <bottom style="medium">
        <color rgb="FF000000"/>
      </bottom>
      <diagonal/>
    </border>
    <border>
      <left style="medium">
        <color theme="1"/>
      </left>
      <right style="medium">
        <color theme="1"/>
      </right>
      <top style="medium">
        <color theme="1"/>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style="medium">
        <color theme="1"/>
      </bottom>
      <diagonal/>
    </border>
    <border>
      <left/>
      <right/>
      <top style="thin">
        <color theme="1"/>
      </top>
      <bottom style="double">
        <color theme="1"/>
      </bottom>
      <diagonal/>
    </border>
    <border>
      <left style="medium">
        <color indexed="64"/>
      </left>
      <right style="medium">
        <color indexed="64"/>
      </right>
      <top style="medium">
        <color indexed="64"/>
      </top>
      <bottom style="medium">
        <color indexed="64"/>
      </bottom>
      <diagonal/>
    </border>
    <border>
      <left style="medium">
        <color theme="1"/>
      </left>
      <right style="medium">
        <color theme="1"/>
      </right>
      <top/>
      <bottom style="medium">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theme="1"/>
      </left>
      <right/>
      <top/>
      <bottom style="medium">
        <color theme="1"/>
      </bottom>
      <diagonal/>
    </border>
    <border>
      <left/>
      <right style="medium">
        <color theme="1"/>
      </right>
      <top/>
      <bottom style="medium">
        <color theme="1"/>
      </bottom>
      <diagonal/>
    </border>
    <border>
      <left style="medium">
        <color indexed="64"/>
      </left>
      <right style="medium">
        <color theme="1"/>
      </right>
      <top style="medium">
        <color indexed="64"/>
      </top>
      <bottom style="medium">
        <color indexed="64"/>
      </bottom>
      <diagonal/>
    </border>
    <border>
      <left style="medium">
        <color theme="1"/>
      </left>
      <right/>
      <top style="medium">
        <color indexed="64"/>
      </top>
      <bottom style="medium">
        <color indexed="64"/>
      </bottom>
      <diagonal/>
    </border>
    <border>
      <left style="medium">
        <color theme="1"/>
      </left>
      <right style="medium">
        <color theme="1"/>
      </right>
      <top style="medium">
        <color indexed="64"/>
      </top>
      <bottom style="medium">
        <color indexed="64"/>
      </bottom>
      <diagonal/>
    </border>
    <border>
      <left style="medium">
        <color theme="1"/>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xf numFmtId="43" fontId="1" fillId="0" borderId="0" applyFont="0" applyFill="0" applyBorder="0" applyAlignment="0" applyProtection="0"/>
    <xf numFmtId="0" fontId="29" fillId="0" borderId="0" applyNumberFormat="0" applyFill="0" applyBorder="0" applyAlignment="0" applyProtection="0"/>
  </cellStyleXfs>
  <cellXfs count="213">
    <xf numFmtId="0" fontId="0" fillId="0" borderId="0" xfId="0"/>
    <xf numFmtId="0" fontId="0" fillId="0" borderId="0" xfId="0" applyAlignment="1"/>
    <xf numFmtId="0" fontId="3" fillId="0" borderId="0" xfId="0" applyFont="1"/>
    <xf numFmtId="0" fontId="4" fillId="0" borderId="0" xfId="0" applyFont="1"/>
    <xf numFmtId="0" fontId="2" fillId="0" borderId="0" xfId="0" applyFont="1"/>
    <xf numFmtId="0" fontId="5" fillId="0" borderId="0" xfId="0" applyFont="1"/>
    <xf numFmtId="0" fontId="2" fillId="0" borderId="0" xfId="0" applyFont="1" applyAlignment="1">
      <alignment horizontal="center"/>
    </xf>
    <xf numFmtId="0" fontId="0" fillId="0" borderId="0" xfId="0" applyFill="1"/>
    <xf numFmtId="0" fontId="2" fillId="0" borderId="1" xfId="0" applyFont="1" applyBorder="1"/>
    <xf numFmtId="0" fontId="8" fillId="0" borderId="1" xfId="0" applyFont="1" applyFill="1" applyBorder="1" applyAlignment="1">
      <alignment horizontal="center" vertical="center" readingOrder="1"/>
    </xf>
    <xf numFmtId="0" fontId="8" fillId="0" borderId="1" xfId="0" applyFont="1" applyFill="1" applyBorder="1" applyAlignment="1">
      <alignment horizontal="left" vertical="center" readingOrder="1"/>
    </xf>
    <xf numFmtId="0" fontId="8" fillId="0" borderId="1" xfId="0" applyFont="1" applyFill="1" applyBorder="1" applyAlignment="1">
      <alignment horizontal="left" vertical="center" wrapText="1" readingOrder="1"/>
    </xf>
    <xf numFmtId="164" fontId="8" fillId="0" borderId="1" xfId="1" applyNumberFormat="1" applyFont="1" applyFill="1" applyBorder="1" applyAlignment="1">
      <alignment horizontal="left" vertical="center" readingOrder="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readingOrder="1"/>
    </xf>
    <xf numFmtId="164" fontId="8" fillId="0" borderId="1" xfId="1" applyNumberFormat="1" applyFont="1" applyFill="1" applyBorder="1" applyAlignment="1">
      <alignment horizontal="left" vertical="center" wrapText="1" readingOrder="1"/>
    </xf>
    <xf numFmtId="164" fontId="8" fillId="0" borderId="1" xfId="1" applyNumberFormat="1" applyFont="1" applyFill="1" applyBorder="1" applyAlignment="1">
      <alignment horizontal="center" vertical="center" readingOrder="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164" fontId="2" fillId="0" borderId="1" xfId="1" applyNumberFormat="1" applyFont="1" applyFill="1" applyBorder="1" applyAlignment="1">
      <alignment horizontal="left" vertical="center"/>
    </xf>
    <xf numFmtId="0" fontId="2" fillId="0" borderId="1" xfId="0" applyFont="1" applyFill="1" applyBorder="1" applyAlignment="1">
      <alignment vertical="center" wrapText="1"/>
    </xf>
    <xf numFmtId="0" fontId="2" fillId="0" borderId="0" xfId="0" applyFont="1" applyFill="1"/>
    <xf numFmtId="0" fontId="8" fillId="0" borderId="6" xfId="0" applyFont="1" applyFill="1" applyBorder="1" applyAlignment="1">
      <alignment horizontal="center" vertical="center" readingOrder="1"/>
    </xf>
    <xf numFmtId="0" fontId="8" fillId="0" borderId="6" xfId="0" applyFont="1" applyFill="1" applyBorder="1" applyAlignment="1">
      <alignment horizontal="left" vertical="center" readingOrder="1"/>
    </xf>
    <xf numFmtId="164" fontId="8" fillId="0" borderId="6" xfId="1" applyNumberFormat="1" applyFont="1" applyFill="1" applyBorder="1" applyAlignment="1">
      <alignment horizontal="center" vertical="center" readingOrder="1"/>
    </xf>
    <xf numFmtId="0" fontId="8" fillId="0" borderId="5" xfId="0" applyFont="1" applyFill="1" applyBorder="1" applyAlignment="1">
      <alignment horizontal="center" vertical="center" readingOrder="1"/>
    </xf>
    <xf numFmtId="164" fontId="8" fillId="0" borderId="5" xfId="1" applyNumberFormat="1" applyFont="1" applyFill="1" applyBorder="1" applyAlignment="1">
      <alignment horizontal="center" vertical="center" readingOrder="1"/>
    </xf>
    <xf numFmtId="164" fontId="9" fillId="0" borderId="5" xfId="1" applyNumberFormat="1" applyFont="1" applyFill="1" applyBorder="1" applyAlignment="1">
      <alignment horizontal="center" vertical="center" readingOrder="1"/>
    </xf>
    <xf numFmtId="0" fontId="9" fillId="0" borderId="5" xfId="0" applyFont="1" applyFill="1" applyBorder="1" applyAlignment="1">
      <alignment horizontal="center" vertical="center" readingOrder="1"/>
    </xf>
    <xf numFmtId="0" fontId="2" fillId="0" borderId="0" xfId="0" applyFont="1" applyAlignment="1"/>
    <xf numFmtId="0" fontId="8" fillId="0" borderId="5" xfId="0" applyFont="1" applyFill="1" applyBorder="1" applyAlignment="1">
      <alignment horizontal="left" vertical="center" readingOrder="1"/>
    </xf>
    <xf numFmtId="0" fontId="10" fillId="0" borderId="1" xfId="0" applyFont="1" applyFill="1" applyBorder="1" applyAlignment="1">
      <alignment horizontal="center" vertical="center" readingOrder="1"/>
    </xf>
    <xf numFmtId="0" fontId="10" fillId="0" borderId="1" xfId="0" applyFont="1" applyFill="1" applyBorder="1" applyAlignment="1">
      <alignment horizontal="left" vertical="center" readingOrder="1"/>
    </xf>
    <xf numFmtId="0" fontId="10" fillId="0" borderId="1" xfId="0" applyFont="1" applyFill="1" applyBorder="1" applyAlignment="1">
      <alignment horizontal="left" vertical="center" wrapText="1" readingOrder="1"/>
    </xf>
    <xf numFmtId="164" fontId="10" fillId="0" borderId="1" xfId="0" applyNumberFormat="1" applyFont="1" applyFill="1" applyBorder="1" applyAlignment="1">
      <alignment horizontal="left" vertical="center" readingOrder="1"/>
    </xf>
    <xf numFmtId="164" fontId="10" fillId="0" borderId="1" xfId="1" applyNumberFormat="1" applyFont="1" applyFill="1" applyBorder="1" applyAlignment="1">
      <alignment horizontal="left" vertical="center" readingOrder="1"/>
    </xf>
    <xf numFmtId="0" fontId="10" fillId="0" borderId="1" xfId="0" applyFont="1" applyFill="1" applyBorder="1" applyAlignment="1">
      <alignment vertical="center" readingOrder="1"/>
    </xf>
    <xf numFmtId="0" fontId="13" fillId="0" borderId="0" xfId="0" applyFont="1"/>
    <xf numFmtId="0" fontId="14" fillId="0" borderId="0" xfId="0" applyFont="1"/>
    <xf numFmtId="0" fontId="6" fillId="0" borderId="0" xfId="0" applyFont="1"/>
    <xf numFmtId="0" fontId="6" fillId="0" borderId="0" xfId="0" applyFont="1" applyAlignment="1">
      <alignment horizontal="center"/>
    </xf>
    <xf numFmtId="0" fontId="0" fillId="0" borderId="0" xfId="0"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1" xfId="0" applyFont="1" applyFill="1" applyBorder="1" applyAlignment="1">
      <alignment horizontal="center" vertical="center" readingOrder="1"/>
    </xf>
    <xf numFmtId="0" fontId="15" fillId="0" borderId="1" xfId="0" applyFont="1" applyFill="1" applyBorder="1" applyAlignment="1">
      <alignment horizontal="left" vertical="center" readingOrder="1"/>
    </xf>
    <xf numFmtId="0" fontId="15" fillId="0" borderId="1" xfId="0" applyFont="1" applyFill="1" applyBorder="1" applyAlignment="1">
      <alignment horizontal="left" vertical="center" wrapText="1" readingOrder="1"/>
    </xf>
    <xf numFmtId="164" fontId="15" fillId="0" borderId="1" xfId="1" applyNumberFormat="1" applyFont="1" applyFill="1" applyBorder="1" applyAlignment="1">
      <alignment horizontal="left" vertical="center" readingOrder="1"/>
    </xf>
    <xf numFmtId="0" fontId="15" fillId="0" borderId="1" xfId="0" applyFont="1" applyFill="1" applyBorder="1" applyAlignment="1">
      <alignment vertical="center" readingOrder="1"/>
    </xf>
    <xf numFmtId="0" fontId="16" fillId="0" borderId="1" xfId="0" applyFont="1" applyBorder="1"/>
    <xf numFmtId="0" fontId="17" fillId="0" borderId="1" xfId="0" applyFont="1" applyBorder="1" applyAlignment="1">
      <alignment horizontal="center"/>
    </xf>
    <xf numFmtId="0" fontId="17" fillId="0" borderId="1" xfId="0" applyFont="1" applyBorder="1"/>
    <xf numFmtId="164" fontId="17" fillId="0" borderId="1" xfId="0" applyNumberFormat="1" applyFont="1" applyBorder="1"/>
    <xf numFmtId="0" fontId="18" fillId="0" borderId="0" xfId="0" applyFont="1"/>
    <xf numFmtId="0" fontId="8" fillId="0" borderId="0" xfId="0" applyFont="1" applyFill="1" applyBorder="1" applyAlignment="1">
      <alignment horizontal="center" vertical="center" readingOrder="1"/>
    </xf>
    <xf numFmtId="0" fontId="8" fillId="0" borderId="0" xfId="0" applyFont="1" applyFill="1" applyBorder="1" applyAlignment="1">
      <alignment horizontal="left" vertical="center" readingOrder="1"/>
    </xf>
    <xf numFmtId="164" fontId="8" fillId="0" borderId="0" xfId="1" applyNumberFormat="1" applyFont="1" applyFill="1" applyBorder="1" applyAlignment="1">
      <alignment horizontal="center" vertical="center" readingOrder="1"/>
    </xf>
    <xf numFmtId="0" fontId="8" fillId="0" borderId="6" xfId="0" applyFont="1" applyFill="1" applyBorder="1" applyAlignment="1">
      <alignment horizontal="left" vertical="center" wrapText="1" readingOrder="1"/>
    </xf>
    <xf numFmtId="164" fontId="2" fillId="0" borderId="1" xfId="1" applyNumberFormat="1" applyFont="1" applyFill="1" applyBorder="1"/>
    <xf numFmtId="164" fontId="8" fillId="0" borderId="1" xfId="1" applyNumberFormat="1" applyFont="1" applyFill="1" applyBorder="1" applyAlignment="1">
      <alignment horizontal="center" vertical="center" wrapText="1" readingOrder="1"/>
    </xf>
    <xf numFmtId="0" fontId="12" fillId="0" borderId="1" xfId="0" applyFont="1" applyBorder="1"/>
    <xf numFmtId="0" fontId="12" fillId="0" borderId="1" xfId="0" applyFont="1" applyBorder="1" applyAlignment="1">
      <alignment horizontal="center"/>
    </xf>
    <xf numFmtId="164" fontId="12" fillId="0" borderId="1" xfId="0" applyNumberFormat="1" applyFont="1" applyBorder="1"/>
    <xf numFmtId="0" fontId="4" fillId="0" borderId="1" xfId="0" applyFont="1" applyBorder="1"/>
    <xf numFmtId="0" fontId="9" fillId="0" borderId="0" xfId="0" applyFont="1" applyFill="1" applyBorder="1" applyAlignment="1">
      <alignment horizontal="center" vertical="center" readingOrder="1"/>
    </xf>
    <xf numFmtId="164" fontId="9" fillId="0" borderId="0" xfId="1" applyNumberFormat="1" applyFont="1" applyFill="1" applyBorder="1" applyAlignment="1">
      <alignment horizontal="center" vertical="center" readingOrder="1"/>
    </xf>
    <xf numFmtId="0" fontId="8" fillId="0" borderId="7" xfId="0" applyFont="1" applyBorder="1" applyAlignment="1">
      <alignment horizontal="center" vertical="center" readingOrder="1"/>
    </xf>
    <xf numFmtId="0" fontId="8" fillId="0" borderId="8" xfId="0" applyFont="1" applyBorder="1" applyAlignment="1">
      <alignment horizontal="left" vertical="center" readingOrder="1"/>
    </xf>
    <xf numFmtId="0" fontId="8" fillId="0" borderId="8" xfId="0" applyFont="1" applyBorder="1" applyAlignment="1">
      <alignment horizontal="center" vertical="center" readingOrder="1"/>
    </xf>
    <xf numFmtId="164" fontId="8" fillId="0" borderId="8" xfId="0" applyNumberFormat="1" applyFont="1" applyBorder="1" applyAlignment="1">
      <alignment horizontal="center" vertical="center" readingOrder="1"/>
    </xf>
    <xf numFmtId="0" fontId="8" fillId="0" borderId="0" xfId="0" applyFont="1"/>
    <xf numFmtId="0" fontId="19" fillId="0" borderId="0" xfId="0" applyFont="1"/>
    <xf numFmtId="164" fontId="9" fillId="0" borderId="1" xfId="1" applyNumberFormat="1" applyFont="1" applyFill="1" applyBorder="1" applyAlignment="1">
      <alignment horizontal="left" vertical="center" readingOrder="1"/>
    </xf>
    <xf numFmtId="1" fontId="8" fillId="0" borderId="1" xfId="1" applyNumberFormat="1" applyFont="1" applyFill="1" applyBorder="1" applyAlignment="1">
      <alignment horizontal="center" vertical="center" readingOrder="1"/>
    </xf>
    <xf numFmtId="1" fontId="8" fillId="0" borderId="1" xfId="1" applyNumberFormat="1" applyFont="1" applyFill="1" applyBorder="1" applyAlignment="1">
      <alignment horizontal="center" vertical="center" wrapText="1" readingOrder="1"/>
    </xf>
    <xf numFmtId="0" fontId="8" fillId="0" borderId="1" xfId="1" applyNumberFormat="1" applyFont="1" applyFill="1" applyBorder="1" applyAlignment="1">
      <alignment horizontal="center" vertical="center" readingOrder="1"/>
    </xf>
    <xf numFmtId="164" fontId="9" fillId="0" borderId="1" xfId="1" applyNumberFormat="1" applyFont="1" applyFill="1" applyBorder="1" applyAlignment="1">
      <alignment horizontal="center" vertical="center" readingOrder="1"/>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readingOrder="1"/>
    </xf>
    <xf numFmtId="0" fontId="0" fillId="0" borderId="10" xfId="0" applyBorder="1"/>
    <xf numFmtId="0" fontId="4" fillId="0" borderId="10" xfId="0" applyFont="1" applyBorder="1"/>
    <xf numFmtId="0" fontId="0" fillId="0" borderId="10" xfId="0" applyBorder="1" applyAlignment="1">
      <alignment horizontal="center"/>
    </xf>
    <xf numFmtId="164" fontId="4" fillId="0" borderId="10" xfId="0" applyNumberFormat="1" applyFont="1" applyBorder="1"/>
    <xf numFmtId="0" fontId="0" fillId="0" borderId="11" xfId="0" applyBorder="1"/>
    <xf numFmtId="0" fontId="4" fillId="0" borderId="11" xfId="0" applyFont="1" applyBorder="1"/>
    <xf numFmtId="0" fontId="0" fillId="0" borderId="11" xfId="0" applyBorder="1" applyAlignment="1">
      <alignment horizontal="center"/>
    </xf>
    <xf numFmtId="164" fontId="4" fillId="0" borderId="11" xfId="0" applyNumberFormat="1" applyFont="1" applyBorder="1"/>
    <xf numFmtId="0" fontId="11"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horizontal="left"/>
    </xf>
    <xf numFmtId="0" fontId="8" fillId="0" borderId="5" xfId="0" applyFont="1" applyBorder="1" applyAlignment="1">
      <alignment horizontal="left" vertical="center" readingOrder="1"/>
    </xf>
    <xf numFmtId="0" fontId="8" fillId="0" borderId="9" xfId="0" applyFont="1" applyBorder="1" applyAlignment="1">
      <alignment horizontal="left" vertical="center" readingOrder="1"/>
    </xf>
    <xf numFmtId="0" fontId="8" fillId="0" borderId="9" xfId="0" applyFont="1" applyBorder="1" applyAlignment="1">
      <alignment horizontal="left"/>
    </xf>
    <xf numFmtId="0" fontId="4" fillId="0" borderId="0" xfId="0" applyFont="1" applyFill="1" applyBorder="1"/>
    <xf numFmtId="0" fontId="20" fillId="0" borderId="1" xfId="0" applyFont="1" applyFill="1" applyBorder="1" applyAlignment="1">
      <alignment horizontal="center" vertical="center" readingOrder="1"/>
    </xf>
    <xf numFmtId="0" fontId="20" fillId="0" borderId="1" xfId="0" applyFont="1" applyFill="1" applyBorder="1" applyAlignment="1">
      <alignment horizontal="center" vertical="center" wrapText="1" readingOrder="1"/>
    </xf>
    <xf numFmtId="0" fontId="21" fillId="0" borderId="1" xfId="0" applyFont="1" applyFill="1" applyBorder="1" applyAlignment="1">
      <alignment horizontal="center" vertical="center" readingOrder="1"/>
    </xf>
    <xf numFmtId="0" fontId="5" fillId="0" borderId="1" xfId="0" applyFont="1" applyFill="1" applyBorder="1" applyAlignment="1">
      <alignment horizontal="center" vertical="center" readingOrder="1"/>
    </xf>
    <xf numFmtId="164" fontId="5" fillId="0" borderId="1" xfId="1" applyNumberFormat="1" applyFont="1" applyFill="1" applyBorder="1" applyAlignment="1">
      <alignment horizontal="center" vertical="center" readingOrder="1"/>
    </xf>
    <xf numFmtId="0" fontId="5" fillId="0" borderId="1" xfId="0" applyFont="1" applyFill="1" applyBorder="1" applyAlignment="1">
      <alignment horizontal="center" vertical="center" wrapText="1" readingOrder="1"/>
    </xf>
    <xf numFmtId="0" fontId="13" fillId="0" borderId="1" xfId="0" applyFont="1" applyFill="1" applyBorder="1" applyAlignment="1">
      <alignment horizontal="center" vertical="center" readingOrder="1"/>
    </xf>
    <xf numFmtId="0" fontId="14" fillId="0" borderId="0" xfId="0" applyFont="1" applyFill="1"/>
    <xf numFmtId="164" fontId="10" fillId="0" borderId="1" xfId="1" applyNumberFormat="1" applyFont="1" applyFill="1" applyBorder="1" applyAlignment="1">
      <alignment horizontal="right" vertical="center" readingOrder="1"/>
    </xf>
    <xf numFmtId="164" fontId="4" fillId="0" borderId="1" xfId="0" applyNumberFormat="1" applyFont="1" applyBorder="1"/>
    <xf numFmtId="164" fontId="5" fillId="0" borderId="0" xfId="1" applyNumberFormat="1" applyFont="1"/>
    <xf numFmtId="0" fontId="6" fillId="0" borderId="12" xfId="0" applyFont="1" applyBorder="1"/>
    <xf numFmtId="164" fontId="6" fillId="0" borderId="12" xfId="1" applyNumberFormat="1" applyFont="1" applyBorder="1" applyAlignment="1">
      <alignment horizontal="center"/>
    </xf>
    <xf numFmtId="164" fontId="5" fillId="0" borderId="12" xfId="1" applyNumberFormat="1" applyFont="1" applyBorder="1" applyAlignment="1">
      <alignment horizontal="center"/>
    </xf>
    <xf numFmtId="0" fontId="5" fillId="0" borderId="12" xfId="0" applyFont="1" applyBorder="1"/>
    <xf numFmtId="164" fontId="5" fillId="0" borderId="12" xfId="1" applyNumberFormat="1" applyFont="1" applyBorder="1"/>
    <xf numFmtId="164" fontId="6" fillId="0" borderId="12" xfId="1" applyNumberFormat="1" applyFont="1" applyBorder="1"/>
    <xf numFmtId="0" fontId="22" fillId="0" borderId="1" xfId="0" applyFont="1" applyFill="1" applyBorder="1" applyAlignment="1">
      <alignment horizontal="center" vertical="center" readingOrder="1"/>
    </xf>
    <xf numFmtId="0" fontId="22" fillId="0" borderId="1" xfId="0" applyFont="1" applyFill="1" applyBorder="1" applyAlignment="1">
      <alignment horizontal="left" vertical="center" readingOrder="1"/>
    </xf>
    <xf numFmtId="1" fontId="22" fillId="0" borderId="1" xfId="1" applyNumberFormat="1" applyFont="1" applyFill="1" applyBorder="1" applyAlignment="1">
      <alignment horizontal="center" vertical="center" readingOrder="1"/>
    </xf>
    <xf numFmtId="164" fontId="22" fillId="0" borderId="1" xfId="1" applyNumberFormat="1" applyFont="1" applyFill="1" applyBorder="1" applyAlignment="1">
      <alignment horizontal="left" vertical="center" readingOrder="1"/>
    </xf>
    <xf numFmtId="0" fontId="6" fillId="0" borderId="1" xfId="0" applyFont="1" applyFill="1" applyBorder="1" applyAlignment="1">
      <alignment vertical="center" wrapText="1"/>
    </xf>
    <xf numFmtId="0" fontId="22" fillId="0" borderId="1" xfId="0" applyFont="1" applyFill="1" applyBorder="1" applyAlignment="1">
      <alignment horizontal="left" vertical="center" wrapText="1" readingOrder="1"/>
    </xf>
    <xf numFmtId="0" fontId="22" fillId="0" borderId="1" xfId="1" applyNumberFormat="1" applyFont="1" applyFill="1" applyBorder="1" applyAlignment="1">
      <alignment horizontal="center" vertical="center" readingOrder="1"/>
    </xf>
    <xf numFmtId="0" fontId="23" fillId="0" borderId="1" xfId="0" applyFont="1" applyFill="1" applyBorder="1" applyAlignment="1">
      <alignment horizontal="center" vertical="center" readingOrder="1"/>
    </xf>
    <xf numFmtId="0" fontId="24" fillId="0" borderId="0" xfId="0" applyFont="1"/>
    <xf numFmtId="0" fontId="25" fillId="0" borderId="0" xfId="0" applyFont="1"/>
    <xf numFmtId="0" fontId="26" fillId="0" borderId="0" xfId="0" applyFont="1" applyAlignment="1">
      <alignment vertical="top" wrapText="1"/>
    </xf>
    <xf numFmtId="0" fontId="28" fillId="0" borderId="0" xfId="0" applyFont="1"/>
    <xf numFmtId="0" fontId="30" fillId="0" borderId="0" xfId="0" applyFont="1" applyAlignment="1">
      <alignment wrapText="1"/>
    </xf>
    <xf numFmtId="0" fontId="32" fillId="0" borderId="0" xfId="2" applyFont="1"/>
    <xf numFmtId="0" fontId="31" fillId="0" borderId="0" xfId="0" applyFont="1" applyAlignment="1">
      <alignment wrapText="1"/>
    </xf>
    <xf numFmtId="0" fontId="33" fillId="0" borderId="0" xfId="0" applyFont="1" applyAlignment="1">
      <alignment wrapText="1"/>
    </xf>
    <xf numFmtId="0" fontId="6" fillId="0" borderId="0" xfId="0" applyFont="1" applyAlignment="1">
      <alignment wrapText="1"/>
    </xf>
    <xf numFmtId="164" fontId="5" fillId="0" borderId="12" xfId="1" applyNumberFormat="1" applyFont="1" applyBorder="1" applyAlignment="1">
      <alignment horizontal="center" vertical="center" wrapText="1"/>
    </xf>
    <xf numFmtId="164" fontId="5" fillId="0" borderId="12" xfId="1" applyNumberFormat="1" applyFont="1" applyBorder="1" applyAlignment="1">
      <alignment horizontal="center" vertical="center"/>
    </xf>
    <xf numFmtId="0" fontId="35" fillId="0" borderId="0" xfId="0" applyFont="1" applyAlignment="1"/>
    <xf numFmtId="0" fontId="37" fillId="0" borderId="0" xfId="0" applyFont="1"/>
    <xf numFmtId="0" fontId="38" fillId="0" borderId="0" xfId="0" applyFont="1"/>
    <xf numFmtId="3" fontId="37" fillId="0" borderId="0" xfId="0" applyNumberFormat="1" applyFont="1"/>
    <xf numFmtId="3" fontId="38" fillId="0" borderId="0" xfId="0" applyNumberFormat="1" applyFont="1"/>
    <xf numFmtId="0" fontId="39" fillId="0" borderId="0" xfId="0" applyFont="1"/>
    <xf numFmtId="0" fontId="39" fillId="0" borderId="1" xfId="0" applyFont="1" applyFill="1" applyBorder="1" applyAlignment="1">
      <alignment horizontal="center" vertical="center" readingOrder="1"/>
    </xf>
    <xf numFmtId="0" fontId="39" fillId="0" borderId="2" xfId="0" applyFont="1" applyFill="1" applyBorder="1" applyAlignment="1">
      <alignment horizontal="center" vertical="center" readingOrder="1"/>
    </xf>
    <xf numFmtId="0" fontId="39" fillId="0" borderId="4" xfId="0" applyFont="1" applyFill="1" applyBorder="1" applyAlignment="1">
      <alignment horizontal="center" vertical="center" readingOrder="1"/>
    </xf>
    <xf numFmtId="0" fontId="27" fillId="0" borderId="1" xfId="0" applyFont="1" applyFill="1" applyBorder="1" applyAlignment="1">
      <alignment horizontal="center" vertical="center" readingOrder="1"/>
    </xf>
    <xf numFmtId="0" fontId="27" fillId="0" borderId="1" xfId="0" applyFont="1" applyFill="1" applyBorder="1" applyAlignment="1">
      <alignment horizontal="left" vertical="center" readingOrder="1"/>
    </xf>
    <xf numFmtId="1" fontId="27" fillId="0" borderId="1" xfId="1" applyNumberFormat="1" applyFont="1" applyFill="1" applyBorder="1" applyAlignment="1">
      <alignment horizontal="center" vertical="center" readingOrder="1"/>
    </xf>
    <xf numFmtId="164" fontId="27" fillId="0" borderId="1" xfId="1" applyNumberFormat="1" applyFont="1" applyFill="1" applyBorder="1" applyAlignment="1">
      <alignment horizontal="left" vertical="center" readingOrder="1"/>
    </xf>
    <xf numFmtId="0" fontId="18" fillId="0" borderId="1" xfId="0" applyFont="1" applyFill="1" applyBorder="1" applyAlignment="1">
      <alignment vertical="center" wrapText="1"/>
    </xf>
    <xf numFmtId="0" fontId="27" fillId="0" borderId="1" xfId="0" applyFont="1" applyFill="1" applyBorder="1" applyAlignment="1">
      <alignment horizontal="left" vertical="center" wrapText="1" readingOrder="1"/>
    </xf>
    <xf numFmtId="0" fontId="27" fillId="0" borderId="1" xfId="1" applyNumberFormat="1" applyFont="1" applyFill="1" applyBorder="1" applyAlignment="1">
      <alignment horizontal="center" vertical="center" readingOrder="1"/>
    </xf>
    <xf numFmtId="0" fontId="27" fillId="0" borderId="13" xfId="1" applyNumberFormat="1" applyFont="1" applyFill="1" applyBorder="1" applyAlignment="1">
      <alignment horizontal="center" vertical="center" readingOrder="1"/>
    </xf>
    <xf numFmtId="0" fontId="18" fillId="0" borderId="1" xfId="0" applyFont="1" applyFill="1" applyBorder="1" applyAlignment="1">
      <alignment horizontal="left" vertical="center" wrapText="1"/>
    </xf>
    <xf numFmtId="0" fontId="18" fillId="0" borderId="0" xfId="0" applyFont="1" applyAlignment="1"/>
    <xf numFmtId="0" fontId="13" fillId="0" borderId="2" xfId="0" applyFont="1" applyFill="1" applyBorder="1" applyAlignment="1">
      <alignment horizontal="center" vertical="center" readingOrder="1"/>
    </xf>
    <xf numFmtId="0" fontId="13" fillId="0" borderId="4" xfId="0" applyFont="1" applyFill="1" applyBorder="1" applyAlignment="1">
      <alignment horizontal="center" vertical="center" readingOrder="1"/>
    </xf>
    <xf numFmtId="0" fontId="13" fillId="0" borderId="2" xfId="0" applyFont="1" applyFill="1" applyBorder="1" applyAlignment="1">
      <alignment horizontal="left" vertical="center" readingOrder="1"/>
    </xf>
    <xf numFmtId="0" fontId="13" fillId="0" borderId="3" xfId="0" applyFont="1" applyFill="1" applyBorder="1" applyAlignment="1">
      <alignment horizontal="left" vertical="center" readingOrder="1"/>
    </xf>
    <xf numFmtId="0" fontId="13" fillId="0" borderId="4" xfId="0" applyFont="1" applyFill="1" applyBorder="1" applyAlignment="1">
      <alignment horizontal="left" vertical="center" readingOrder="1"/>
    </xf>
    <xf numFmtId="0" fontId="20" fillId="0" borderId="2" xfId="0" applyFont="1" applyFill="1" applyBorder="1" applyAlignment="1">
      <alignment horizontal="center" vertical="center" readingOrder="1"/>
    </xf>
    <xf numFmtId="0" fontId="20" fillId="0" borderId="3" xfId="0" applyFont="1" applyFill="1" applyBorder="1" applyAlignment="1">
      <alignment horizontal="center" vertical="center" readingOrder="1"/>
    </xf>
    <xf numFmtId="0" fontId="20" fillId="0" borderId="4" xfId="0" applyFont="1" applyFill="1" applyBorder="1" applyAlignment="1">
      <alignment horizontal="center" vertical="center" readingOrder="1"/>
    </xf>
    <xf numFmtId="0" fontId="20" fillId="0" borderId="1" xfId="0" applyFont="1" applyFill="1" applyBorder="1" applyAlignment="1">
      <alignment horizontal="left" vertical="center" readingOrder="1"/>
    </xf>
    <xf numFmtId="0" fontId="21" fillId="0" borderId="2" xfId="0" applyFont="1" applyFill="1" applyBorder="1" applyAlignment="1">
      <alignment horizontal="left" vertical="center" readingOrder="1"/>
    </xf>
    <xf numFmtId="0" fontId="21" fillId="0" borderId="3" xfId="0" applyFont="1" applyFill="1" applyBorder="1" applyAlignment="1">
      <alignment horizontal="left" vertical="center" readingOrder="1"/>
    </xf>
    <xf numFmtId="0" fontId="21" fillId="0" borderId="4" xfId="0" applyFont="1" applyFill="1" applyBorder="1" applyAlignment="1">
      <alignment horizontal="left" vertical="center" readingOrder="1"/>
    </xf>
    <xf numFmtId="0" fontId="5" fillId="0" borderId="2" xfId="0" applyFont="1" applyFill="1" applyBorder="1" applyAlignment="1">
      <alignment horizontal="left" vertical="center" readingOrder="1"/>
    </xf>
    <xf numFmtId="0" fontId="5" fillId="0" borderId="3" xfId="0" applyFont="1" applyFill="1" applyBorder="1" applyAlignment="1">
      <alignment horizontal="left" vertical="center" readingOrder="1"/>
    </xf>
    <xf numFmtId="0" fontId="5" fillId="0" borderId="4" xfId="0" applyFont="1" applyFill="1" applyBorder="1" applyAlignment="1">
      <alignment horizontal="left" vertical="center" readingOrder="1"/>
    </xf>
    <xf numFmtId="0" fontId="21" fillId="0" borderId="2" xfId="0" applyFont="1" applyFill="1" applyBorder="1" applyAlignment="1">
      <alignment horizontal="center" vertical="center" readingOrder="1"/>
    </xf>
    <xf numFmtId="0" fontId="21" fillId="0" borderId="4" xfId="0" applyFont="1" applyFill="1" applyBorder="1" applyAlignment="1">
      <alignment horizontal="center" vertical="center" readingOrder="1"/>
    </xf>
    <xf numFmtId="0" fontId="5" fillId="0" borderId="2" xfId="0" applyFont="1" applyFill="1" applyBorder="1" applyAlignment="1">
      <alignment horizontal="center" vertical="center" readingOrder="1"/>
    </xf>
    <xf numFmtId="0" fontId="5" fillId="0" borderId="4" xfId="0" applyFont="1" applyFill="1" applyBorder="1" applyAlignment="1">
      <alignment horizontal="center" vertical="center" readingOrder="1"/>
    </xf>
    <xf numFmtId="3" fontId="37" fillId="0" borderId="0" xfId="0" applyNumberFormat="1" applyFont="1"/>
    <xf numFmtId="0" fontId="39" fillId="0" borderId="2" xfId="0" applyFont="1" applyFill="1" applyBorder="1" applyAlignment="1">
      <alignment horizontal="center" vertical="center" readingOrder="1"/>
    </xf>
    <xf numFmtId="0" fontId="39" fillId="0" borderId="4" xfId="0" applyFont="1" applyFill="1" applyBorder="1" applyAlignment="1">
      <alignment horizontal="center" vertical="center" readingOrder="1"/>
    </xf>
    <xf numFmtId="0" fontId="20" fillId="0" borderId="14" xfId="0" applyFont="1" applyFill="1" applyBorder="1" applyAlignment="1">
      <alignment horizontal="center" vertical="center" readingOrder="1"/>
    </xf>
    <xf numFmtId="0" fontId="20" fillId="0" borderId="15" xfId="0" applyFont="1" applyFill="1" applyBorder="1" applyAlignment="1">
      <alignment horizontal="center" vertical="center" readingOrder="1"/>
    </xf>
    <xf numFmtId="0" fontId="20" fillId="0" borderId="16" xfId="0" applyFont="1" applyFill="1" applyBorder="1" applyAlignment="1">
      <alignment horizontal="center" vertical="center" readingOrder="1"/>
    </xf>
    <xf numFmtId="164" fontId="4" fillId="0" borderId="2" xfId="0" applyNumberFormat="1" applyFont="1" applyBorder="1"/>
    <xf numFmtId="164" fontId="4" fillId="0" borderId="13" xfId="0" applyNumberFormat="1" applyFont="1" applyBorder="1"/>
    <xf numFmtId="164" fontId="4" fillId="0" borderId="6" xfId="0" applyNumberFormat="1" applyFont="1" applyBorder="1"/>
    <xf numFmtId="164" fontId="4" fillId="0" borderId="0" xfId="0" applyNumberFormat="1" applyFont="1" applyBorder="1"/>
    <xf numFmtId="164" fontId="4" fillId="0" borderId="12" xfId="0" applyNumberFormat="1" applyFont="1" applyBorder="1"/>
    <xf numFmtId="0" fontId="6" fillId="0" borderId="0" xfId="0" applyFont="1" applyBorder="1" applyAlignment="1">
      <alignment horizontal="center"/>
    </xf>
    <xf numFmtId="164" fontId="8" fillId="0" borderId="6" xfId="1" applyNumberFormat="1" applyFont="1" applyFill="1" applyBorder="1" applyAlignment="1">
      <alignment horizontal="left" vertical="center" wrapText="1" readingOrder="1"/>
    </xf>
    <xf numFmtId="0" fontId="8" fillId="0" borderId="6" xfId="1" applyNumberFormat="1" applyFont="1" applyFill="1" applyBorder="1" applyAlignment="1">
      <alignment horizontal="center" vertical="center" readingOrder="1"/>
    </xf>
    <xf numFmtId="164" fontId="8" fillId="0" borderId="6" xfId="1" applyNumberFormat="1" applyFont="1" applyFill="1" applyBorder="1" applyAlignment="1">
      <alignment horizontal="left" vertical="center" readingOrder="1"/>
    </xf>
    <xf numFmtId="0" fontId="2" fillId="0" borderId="6" xfId="0" applyFont="1" applyFill="1" applyBorder="1" applyAlignment="1">
      <alignment horizontal="left" vertical="center" wrapText="1"/>
    </xf>
    <xf numFmtId="0" fontId="13" fillId="0" borderId="13" xfId="0" applyFont="1" applyFill="1" applyBorder="1" applyAlignment="1">
      <alignment horizontal="center" vertical="center" readingOrder="1"/>
    </xf>
    <xf numFmtId="0" fontId="8" fillId="0" borderId="0" xfId="0" applyFont="1" applyFill="1" applyBorder="1" applyAlignment="1">
      <alignment horizontal="left" vertical="center" wrapText="1" readingOrder="1"/>
    </xf>
    <xf numFmtId="164" fontId="8" fillId="0" borderId="0" xfId="1" applyNumberFormat="1" applyFont="1" applyFill="1" applyBorder="1" applyAlignment="1">
      <alignment horizontal="left" vertical="center" wrapText="1" readingOrder="1"/>
    </xf>
    <xf numFmtId="0" fontId="8" fillId="0" borderId="0" xfId="1" applyNumberFormat="1" applyFont="1" applyFill="1" applyBorder="1" applyAlignment="1">
      <alignment horizontal="center" vertical="center" readingOrder="1"/>
    </xf>
    <xf numFmtId="164" fontId="8" fillId="0" borderId="0" xfId="1" applyNumberFormat="1" applyFont="1" applyFill="1" applyBorder="1" applyAlignment="1">
      <alignment horizontal="left" vertical="center" readingOrder="1"/>
    </xf>
    <xf numFmtId="0" fontId="2" fillId="0" borderId="0" xfId="0" applyFont="1" applyFill="1" applyBorder="1" applyAlignment="1">
      <alignment horizontal="left" vertical="center" wrapText="1"/>
    </xf>
    <xf numFmtId="0" fontId="13" fillId="0" borderId="19" xfId="0" applyFont="1" applyFill="1" applyBorder="1" applyAlignment="1">
      <alignment horizontal="center" vertical="center" readingOrder="1"/>
    </xf>
    <xf numFmtId="0" fontId="13" fillId="0" borderId="20" xfId="0" applyFont="1" applyFill="1" applyBorder="1" applyAlignment="1">
      <alignment horizontal="center" vertical="center" readingOrder="1"/>
    </xf>
    <xf numFmtId="0" fontId="13" fillId="0" borderId="21" xfId="0" applyFont="1" applyFill="1" applyBorder="1" applyAlignment="1">
      <alignment horizontal="center" vertical="center" readingOrder="1"/>
    </xf>
    <xf numFmtId="0" fontId="13" fillId="0" borderId="22" xfId="0" applyFont="1" applyFill="1" applyBorder="1" applyAlignment="1">
      <alignment horizontal="left" vertical="center" readingOrder="1"/>
    </xf>
    <xf numFmtId="0" fontId="13" fillId="0" borderId="15" xfId="0" applyFont="1" applyFill="1" applyBorder="1" applyAlignment="1">
      <alignment horizontal="left" vertical="center" readingOrder="1"/>
    </xf>
    <xf numFmtId="0" fontId="13" fillId="0" borderId="16" xfId="0" applyFont="1" applyFill="1" applyBorder="1" applyAlignment="1">
      <alignment horizontal="left" vertical="center" readingOrder="1"/>
    </xf>
    <xf numFmtId="0" fontId="8" fillId="0" borderId="21" xfId="0" applyFont="1" applyFill="1" applyBorder="1" applyAlignment="1">
      <alignment horizontal="center" vertical="center" readingOrder="1"/>
    </xf>
    <xf numFmtId="0" fontId="8" fillId="0" borderId="23" xfId="0" applyFont="1" applyFill="1" applyBorder="1" applyAlignment="1">
      <alignment horizontal="left" vertical="center" wrapText="1" readingOrder="1"/>
    </xf>
    <xf numFmtId="164" fontId="8" fillId="0" borderId="23" xfId="1" applyNumberFormat="1" applyFont="1" applyFill="1" applyBorder="1" applyAlignment="1">
      <alignment horizontal="left" vertical="center" wrapText="1" readingOrder="1"/>
    </xf>
    <xf numFmtId="0" fontId="8" fillId="0" borderId="23" xfId="1" applyNumberFormat="1" applyFont="1" applyFill="1" applyBorder="1" applyAlignment="1">
      <alignment horizontal="center" vertical="center" readingOrder="1"/>
    </xf>
    <xf numFmtId="164" fontId="8" fillId="0" borderId="23" xfId="1" applyNumberFormat="1" applyFont="1" applyFill="1" applyBorder="1" applyAlignment="1">
      <alignment horizontal="left" vertical="center" readingOrder="1"/>
    </xf>
    <xf numFmtId="0" fontId="2" fillId="0" borderId="24" xfId="0" applyFont="1" applyFill="1" applyBorder="1" applyAlignment="1">
      <alignment horizontal="left" vertical="center" wrapText="1"/>
    </xf>
    <xf numFmtId="0" fontId="39" fillId="0" borderId="1" xfId="0" applyFont="1" applyFill="1" applyBorder="1" applyAlignment="1">
      <alignment horizontal="left" vertical="center" readingOrder="1"/>
    </xf>
    <xf numFmtId="0" fontId="18" fillId="0" borderId="25" xfId="0" applyFont="1" applyBorder="1"/>
    <xf numFmtId="0" fontId="18" fillId="0" borderId="26" xfId="0" applyFont="1" applyBorder="1"/>
    <xf numFmtId="0" fontId="18" fillId="0" borderId="27" xfId="0" applyFont="1" applyBorder="1"/>
    <xf numFmtId="0" fontId="18" fillId="0" borderId="18" xfId="0" applyFont="1" applyBorder="1"/>
    <xf numFmtId="0" fontId="18" fillId="0" borderId="28" xfId="0" applyFont="1" applyBorder="1"/>
    <xf numFmtId="0" fontId="18" fillId="0" borderId="0" xfId="0" applyFont="1" applyBorder="1"/>
    <xf numFmtId="0" fontId="18" fillId="0" borderId="29" xfId="0" applyFont="1" applyBorder="1"/>
    <xf numFmtId="0" fontId="18" fillId="0" borderId="17" xfId="0" applyFont="1" applyBorder="1"/>
    <xf numFmtId="0" fontId="18" fillId="0" borderId="30" xfId="0" applyFont="1" applyBorder="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13</xdr:row>
      <xdr:rowOff>0</xdr:rowOff>
    </xdr:from>
    <xdr:to>
      <xdr:col>7</xdr:col>
      <xdr:colOff>304800</xdr:colOff>
      <xdr:row>17</xdr:row>
      <xdr:rowOff>76200</xdr:rowOff>
    </xdr:to>
    <xdr:sp macro="" textlink="">
      <xdr:nvSpPr>
        <xdr:cNvPr id="9" name="AutoShape 1" descr="Thumbnail">
          <a:extLst>
            <a:ext uri="{FF2B5EF4-FFF2-40B4-BE49-F238E27FC236}">
              <a16:creationId xmlns:a16="http://schemas.microsoft.com/office/drawing/2014/main" id="{8A3C345F-D064-EA42-AB12-C56D2664A46F}"/>
            </a:ext>
          </a:extLst>
        </xdr:cNvPr>
        <xdr:cNvSpPr>
          <a:spLocks noChangeAspect="1" noChangeArrowheads="1"/>
        </xdr:cNvSpPr>
      </xdr:nvSpPr>
      <xdr:spPr bwMode="auto">
        <a:xfrm>
          <a:off x="6413500" y="13436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7</xdr:col>
      <xdr:colOff>0</xdr:colOff>
      <xdr:row>40</xdr:row>
      <xdr:rowOff>0</xdr:rowOff>
    </xdr:from>
    <xdr:ext cx="304800" cy="304800"/>
    <xdr:sp macro="" textlink="">
      <xdr:nvSpPr>
        <xdr:cNvPr id="30" name="AutoShape 22">
          <a:extLst>
            <a:ext uri="{FF2B5EF4-FFF2-40B4-BE49-F238E27FC236}">
              <a16:creationId xmlns:a16="http://schemas.microsoft.com/office/drawing/2014/main" id="{9B62214A-6959-DD4B-9EBA-19A470E5B4E9}"/>
            </a:ext>
          </a:extLst>
        </xdr:cNvPr>
        <xdr:cNvSpPr>
          <a:spLocks noChangeAspect="1" noChangeArrowheads="1"/>
        </xdr:cNvSpPr>
      </xdr:nvSpPr>
      <xdr:spPr bwMode="auto">
        <a:xfrm>
          <a:off x="6819900" y="1064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7</xdr:col>
      <xdr:colOff>0</xdr:colOff>
      <xdr:row>83</xdr:row>
      <xdr:rowOff>0</xdr:rowOff>
    </xdr:from>
    <xdr:to>
      <xdr:col>7</xdr:col>
      <xdr:colOff>304800</xdr:colOff>
      <xdr:row>83</xdr:row>
      <xdr:rowOff>266700</xdr:rowOff>
    </xdr:to>
    <xdr:sp macro="" textlink="">
      <xdr:nvSpPr>
        <xdr:cNvPr id="57" name="AutoShape 1" descr="Thumbnail">
          <a:extLst>
            <a:ext uri="{FF2B5EF4-FFF2-40B4-BE49-F238E27FC236}">
              <a16:creationId xmlns:a16="http://schemas.microsoft.com/office/drawing/2014/main" id="{87448FE5-3FE4-9E41-8749-98BF3CF10FF7}"/>
            </a:ext>
          </a:extLst>
        </xdr:cNvPr>
        <xdr:cNvSpPr>
          <a:spLocks noChangeAspect="1" noChangeArrowheads="1"/>
        </xdr:cNvSpPr>
      </xdr:nvSpPr>
      <xdr:spPr bwMode="auto">
        <a:xfrm>
          <a:off x="6718300" y="375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109</xdr:row>
      <xdr:rowOff>0</xdr:rowOff>
    </xdr:from>
    <xdr:to>
      <xdr:col>7</xdr:col>
      <xdr:colOff>304800</xdr:colOff>
      <xdr:row>109</xdr:row>
      <xdr:rowOff>254000</xdr:rowOff>
    </xdr:to>
    <xdr:sp macro="" textlink="">
      <xdr:nvSpPr>
        <xdr:cNvPr id="58" name="AutoShape 1" descr="Thumbnail">
          <a:extLst>
            <a:ext uri="{FF2B5EF4-FFF2-40B4-BE49-F238E27FC236}">
              <a16:creationId xmlns:a16="http://schemas.microsoft.com/office/drawing/2014/main" id="{56BB1E3C-085E-4A44-9FA2-A3F7F1DB74CC}"/>
            </a:ext>
          </a:extLst>
        </xdr:cNvPr>
        <xdr:cNvSpPr>
          <a:spLocks noChangeAspect="1" noChangeArrowheads="1"/>
        </xdr:cNvSpPr>
      </xdr:nvSpPr>
      <xdr:spPr bwMode="auto">
        <a:xfrm>
          <a:off x="7073900" y="402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7</xdr:col>
      <xdr:colOff>0</xdr:colOff>
      <xdr:row>111</xdr:row>
      <xdr:rowOff>0</xdr:rowOff>
    </xdr:from>
    <xdr:ext cx="304800" cy="254000"/>
    <xdr:sp macro="" textlink="">
      <xdr:nvSpPr>
        <xdr:cNvPr id="59" name="AutoShape 1" descr="Thumbnail">
          <a:extLst>
            <a:ext uri="{FF2B5EF4-FFF2-40B4-BE49-F238E27FC236}">
              <a16:creationId xmlns:a16="http://schemas.microsoft.com/office/drawing/2014/main" id="{ABB8F2F6-C3F9-494B-BE96-9373BE815F7A}"/>
            </a:ext>
          </a:extLst>
        </xdr:cNvPr>
        <xdr:cNvSpPr>
          <a:spLocks noChangeAspect="1" noChangeArrowheads="1"/>
        </xdr:cNvSpPr>
      </xdr:nvSpPr>
      <xdr:spPr bwMode="auto">
        <a:xfrm>
          <a:off x="9499600" y="29794200"/>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266700"/>
    <xdr:sp macro="" textlink="">
      <xdr:nvSpPr>
        <xdr:cNvPr id="60" name="AutoShape 1" descr="Thumbnail">
          <a:extLst>
            <a:ext uri="{FF2B5EF4-FFF2-40B4-BE49-F238E27FC236}">
              <a16:creationId xmlns:a16="http://schemas.microsoft.com/office/drawing/2014/main" id="{5A750BC3-512F-8340-811A-648F92469D23}"/>
            </a:ext>
          </a:extLst>
        </xdr:cNvPr>
        <xdr:cNvSpPr>
          <a:spLocks noChangeAspect="1" noChangeArrowheads="1"/>
        </xdr:cNvSpPr>
      </xdr:nvSpPr>
      <xdr:spPr bwMode="auto">
        <a:xfrm>
          <a:off x="9499600" y="22199600"/>
          <a:ext cx="304800" cy="266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266700"/>
    <xdr:sp macro="" textlink="">
      <xdr:nvSpPr>
        <xdr:cNvPr id="61" name="AutoShape 1" descr="Thumbnail">
          <a:extLst>
            <a:ext uri="{FF2B5EF4-FFF2-40B4-BE49-F238E27FC236}">
              <a16:creationId xmlns:a16="http://schemas.microsoft.com/office/drawing/2014/main" id="{F5E5213D-FCAD-6C49-BD23-11709FB0DEA3}"/>
            </a:ext>
          </a:extLst>
        </xdr:cNvPr>
        <xdr:cNvSpPr>
          <a:spLocks noChangeAspect="1" noChangeArrowheads="1"/>
        </xdr:cNvSpPr>
      </xdr:nvSpPr>
      <xdr:spPr bwMode="auto">
        <a:xfrm>
          <a:off x="9499600" y="22199600"/>
          <a:ext cx="304800" cy="266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266700"/>
    <xdr:sp macro="" textlink="">
      <xdr:nvSpPr>
        <xdr:cNvPr id="62" name="AutoShape 1" descr="Thumbnail">
          <a:extLst>
            <a:ext uri="{FF2B5EF4-FFF2-40B4-BE49-F238E27FC236}">
              <a16:creationId xmlns:a16="http://schemas.microsoft.com/office/drawing/2014/main" id="{DC95D501-C13F-534C-B34B-31C6E8C83E92}"/>
            </a:ext>
          </a:extLst>
        </xdr:cNvPr>
        <xdr:cNvSpPr>
          <a:spLocks noChangeAspect="1" noChangeArrowheads="1"/>
        </xdr:cNvSpPr>
      </xdr:nvSpPr>
      <xdr:spPr bwMode="auto">
        <a:xfrm>
          <a:off x="9499600" y="22199600"/>
          <a:ext cx="304800" cy="266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87</xdr:row>
      <xdr:rowOff>0</xdr:rowOff>
    </xdr:from>
    <xdr:ext cx="304800" cy="266700"/>
    <xdr:sp macro="" textlink="">
      <xdr:nvSpPr>
        <xdr:cNvPr id="63" name="AutoShape 1" descr="Thumbnail">
          <a:extLst>
            <a:ext uri="{FF2B5EF4-FFF2-40B4-BE49-F238E27FC236}">
              <a16:creationId xmlns:a16="http://schemas.microsoft.com/office/drawing/2014/main" id="{12DE0103-6F9B-E94F-B8FA-74EE701ADF35}"/>
            </a:ext>
          </a:extLst>
        </xdr:cNvPr>
        <xdr:cNvSpPr>
          <a:spLocks noChangeAspect="1" noChangeArrowheads="1"/>
        </xdr:cNvSpPr>
      </xdr:nvSpPr>
      <xdr:spPr bwMode="auto">
        <a:xfrm>
          <a:off x="9499600" y="22199600"/>
          <a:ext cx="304800" cy="266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110</xdr:row>
      <xdr:rowOff>0</xdr:rowOff>
    </xdr:from>
    <xdr:ext cx="304800" cy="254000"/>
    <xdr:sp macro="" textlink="">
      <xdr:nvSpPr>
        <xdr:cNvPr id="12" name="AutoShape 1" descr="Thumbnail">
          <a:extLst>
            <a:ext uri="{FF2B5EF4-FFF2-40B4-BE49-F238E27FC236}">
              <a16:creationId xmlns:a16="http://schemas.microsoft.com/office/drawing/2014/main" id="{96F66E72-CF7E-D442-8AB0-D08831CF45DD}"/>
            </a:ext>
          </a:extLst>
        </xdr:cNvPr>
        <xdr:cNvSpPr>
          <a:spLocks noChangeAspect="1" noChangeArrowheads="1"/>
        </xdr:cNvSpPr>
      </xdr:nvSpPr>
      <xdr:spPr bwMode="auto">
        <a:xfrm>
          <a:off x="10287000" y="29794200"/>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112</xdr:row>
      <xdr:rowOff>0</xdr:rowOff>
    </xdr:from>
    <xdr:ext cx="304800" cy="254000"/>
    <xdr:sp macro="" textlink="">
      <xdr:nvSpPr>
        <xdr:cNvPr id="13" name="AutoShape 1" descr="Thumbnail">
          <a:extLst>
            <a:ext uri="{FF2B5EF4-FFF2-40B4-BE49-F238E27FC236}">
              <a16:creationId xmlns:a16="http://schemas.microsoft.com/office/drawing/2014/main" id="{B70541D0-3FD5-E846-80F4-78D7696EF7AC}"/>
            </a:ext>
          </a:extLst>
        </xdr:cNvPr>
        <xdr:cNvSpPr>
          <a:spLocks noChangeAspect="1" noChangeArrowheads="1"/>
        </xdr:cNvSpPr>
      </xdr:nvSpPr>
      <xdr:spPr bwMode="auto">
        <a:xfrm>
          <a:off x="10287000" y="32423100"/>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7</xdr:row>
      <xdr:rowOff>0</xdr:rowOff>
    </xdr:from>
    <xdr:to>
      <xdr:col>6</xdr:col>
      <xdr:colOff>304800</xdr:colOff>
      <xdr:row>8</xdr:row>
      <xdr:rowOff>127000</xdr:rowOff>
    </xdr:to>
    <xdr:sp macro="" textlink="">
      <xdr:nvSpPr>
        <xdr:cNvPr id="2" name="AutoShape 1" descr="Thumbnail">
          <a:extLst>
            <a:ext uri="{FF2B5EF4-FFF2-40B4-BE49-F238E27FC236}">
              <a16:creationId xmlns:a16="http://schemas.microsoft.com/office/drawing/2014/main" id="{A5102E6B-2D85-CC4A-BFB7-A29641513027}"/>
            </a:ext>
          </a:extLst>
        </xdr:cNvPr>
        <xdr:cNvSpPr>
          <a:spLocks noChangeAspect="1" noChangeArrowheads="1"/>
        </xdr:cNvSpPr>
      </xdr:nvSpPr>
      <xdr:spPr bwMode="auto">
        <a:xfrm>
          <a:off x="6629400" y="231140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8</xdr:row>
      <xdr:rowOff>0</xdr:rowOff>
    </xdr:from>
    <xdr:ext cx="304800" cy="317500"/>
    <xdr:sp macro="" textlink="">
      <xdr:nvSpPr>
        <xdr:cNvPr id="3" name="AutoShape 1" descr="Thumbnail">
          <a:extLst>
            <a:ext uri="{FF2B5EF4-FFF2-40B4-BE49-F238E27FC236}">
              <a16:creationId xmlns:a16="http://schemas.microsoft.com/office/drawing/2014/main" id="{C4D9A753-93FC-0D4D-B177-C9F236E2742A}"/>
            </a:ext>
          </a:extLst>
        </xdr:cNvPr>
        <xdr:cNvSpPr>
          <a:spLocks noChangeAspect="1" noChangeArrowheads="1"/>
        </xdr:cNvSpPr>
      </xdr:nvSpPr>
      <xdr:spPr bwMode="auto">
        <a:xfrm>
          <a:off x="6629400" y="264160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xdr:row>
      <xdr:rowOff>0</xdr:rowOff>
    </xdr:from>
    <xdr:ext cx="304800" cy="317500"/>
    <xdr:sp macro="" textlink="">
      <xdr:nvSpPr>
        <xdr:cNvPr id="4" name="AutoShape 1" descr="Thumbnail">
          <a:extLst>
            <a:ext uri="{FF2B5EF4-FFF2-40B4-BE49-F238E27FC236}">
              <a16:creationId xmlns:a16="http://schemas.microsoft.com/office/drawing/2014/main" id="{44034CDD-B550-FC48-AFD9-4E4992A5C575}"/>
            </a:ext>
          </a:extLst>
        </xdr:cNvPr>
        <xdr:cNvSpPr>
          <a:spLocks noChangeAspect="1" noChangeArrowheads="1"/>
        </xdr:cNvSpPr>
      </xdr:nvSpPr>
      <xdr:spPr bwMode="auto">
        <a:xfrm>
          <a:off x="6629400" y="264160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xdr:row>
      <xdr:rowOff>0</xdr:rowOff>
    </xdr:from>
    <xdr:ext cx="304800" cy="317500"/>
    <xdr:sp macro="" textlink="">
      <xdr:nvSpPr>
        <xdr:cNvPr id="5" name="AutoShape 1" descr="Thumbnail">
          <a:extLst>
            <a:ext uri="{FF2B5EF4-FFF2-40B4-BE49-F238E27FC236}">
              <a16:creationId xmlns:a16="http://schemas.microsoft.com/office/drawing/2014/main" id="{102295F8-CE6E-DA4E-BBF4-09D966BBFC59}"/>
            </a:ext>
          </a:extLst>
        </xdr:cNvPr>
        <xdr:cNvSpPr>
          <a:spLocks noChangeAspect="1" noChangeArrowheads="1"/>
        </xdr:cNvSpPr>
      </xdr:nvSpPr>
      <xdr:spPr bwMode="auto">
        <a:xfrm>
          <a:off x="6629400" y="297180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xdr:row>
      <xdr:rowOff>0</xdr:rowOff>
    </xdr:from>
    <xdr:ext cx="304800" cy="317500"/>
    <xdr:sp macro="" textlink="">
      <xdr:nvSpPr>
        <xdr:cNvPr id="6" name="AutoShape 1" descr="Thumbnail">
          <a:extLst>
            <a:ext uri="{FF2B5EF4-FFF2-40B4-BE49-F238E27FC236}">
              <a16:creationId xmlns:a16="http://schemas.microsoft.com/office/drawing/2014/main" id="{AB101F89-285E-FA44-9A38-D0A42A5661C9}"/>
            </a:ext>
          </a:extLst>
        </xdr:cNvPr>
        <xdr:cNvSpPr>
          <a:spLocks noChangeAspect="1" noChangeArrowheads="1"/>
        </xdr:cNvSpPr>
      </xdr:nvSpPr>
      <xdr:spPr bwMode="auto">
        <a:xfrm>
          <a:off x="6629400" y="351790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8</xdr:row>
      <xdr:rowOff>0</xdr:rowOff>
    </xdr:from>
    <xdr:to>
      <xdr:col>6</xdr:col>
      <xdr:colOff>304800</xdr:colOff>
      <xdr:row>9</xdr:row>
      <xdr:rowOff>50800</xdr:rowOff>
    </xdr:to>
    <xdr:sp macro="" textlink="">
      <xdr:nvSpPr>
        <xdr:cNvPr id="2" name="AutoShape 1" descr="Thumbnail">
          <a:extLst>
            <a:ext uri="{FF2B5EF4-FFF2-40B4-BE49-F238E27FC236}">
              <a16:creationId xmlns:a16="http://schemas.microsoft.com/office/drawing/2014/main" id="{C8BA6DEB-B590-504F-800E-9815239D7D6B}"/>
            </a:ext>
          </a:extLst>
        </xdr:cNvPr>
        <xdr:cNvSpPr>
          <a:spLocks noChangeAspect="1" noChangeArrowheads="1"/>
        </xdr:cNvSpPr>
      </xdr:nvSpPr>
      <xdr:spPr bwMode="auto">
        <a:xfrm>
          <a:off x="10287000" y="29794200"/>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9</xdr:row>
      <xdr:rowOff>0</xdr:rowOff>
    </xdr:from>
    <xdr:ext cx="304800" cy="317500"/>
    <xdr:sp macro="" textlink="">
      <xdr:nvSpPr>
        <xdr:cNvPr id="3" name="AutoShape 1" descr="Thumbnail">
          <a:extLst>
            <a:ext uri="{FF2B5EF4-FFF2-40B4-BE49-F238E27FC236}">
              <a16:creationId xmlns:a16="http://schemas.microsoft.com/office/drawing/2014/main" id="{AD2AE17E-98FF-BD44-8EAD-9D97C98B70EB}"/>
            </a:ext>
          </a:extLst>
        </xdr:cNvPr>
        <xdr:cNvSpPr>
          <a:spLocks noChangeAspect="1" noChangeArrowheads="1"/>
        </xdr:cNvSpPr>
      </xdr:nvSpPr>
      <xdr:spPr bwMode="auto">
        <a:xfrm>
          <a:off x="6819900" y="195580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xdr:row>
      <xdr:rowOff>0</xdr:rowOff>
    </xdr:from>
    <xdr:ext cx="304800" cy="317500"/>
    <xdr:sp macro="" textlink="">
      <xdr:nvSpPr>
        <xdr:cNvPr id="4" name="AutoShape 1" descr="Thumbnail">
          <a:extLst>
            <a:ext uri="{FF2B5EF4-FFF2-40B4-BE49-F238E27FC236}">
              <a16:creationId xmlns:a16="http://schemas.microsoft.com/office/drawing/2014/main" id="{3A2CAFF0-780C-0944-8E07-815941248ED8}"/>
            </a:ext>
          </a:extLst>
        </xdr:cNvPr>
        <xdr:cNvSpPr>
          <a:spLocks noChangeAspect="1" noChangeArrowheads="1"/>
        </xdr:cNvSpPr>
      </xdr:nvSpPr>
      <xdr:spPr bwMode="auto">
        <a:xfrm>
          <a:off x="6819900" y="195580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xdr:row>
      <xdr:rowOff>0</xdr:rowOff>
    </xdr:from>
    <xdr:ext cx="304800" cy="317500"/>
    <xdr:sp macro="" textlink="">
      <xdr:nvSpPr>
        <xdr:cNvPr id="5" name="AutoShape 1" descr="Thumbnail">
          <a:extLst>
            <a:ext uri="{FF2B5EF4-FFF2-40B4-BE49-F238E27FC236}">
              <a16:creationId xmlns:a16="http://schemas.microsoft.com/office/drawing/2014/main" id="{9E5025C4-5939-714E-93B7-319DDE6EF0F8}"/>
            </a:ext>
          </a:extLst>
        </xdr:cNvPr>
        <xdr:cNvSpPr>
          <a:spLocks noChangeAspect="1" noChangeArrowheads="1"/>
        </xdr:cNvSpPr>
      </xdr:nvSpPr>
      <xdr:spPr bwMode="auto">
        <a:xfrm>
          <a:off x="6819900" y="222250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xdr:row>
      <xdr:rowOff>0</xdr:rowOff>
    </xdr:from>
    <xdr:ext cx="304800" cy="317500"/>
    <xdr:sp macro="" textlink="">
      <xdr:nvSpPr>
        <xdr:cNvPr id="6" name="AutoShape 1" descr="Thumbnail">
          <a:extLst>
            <a:ext uri="{FF2B5EF4-FFF2-40B4-BE49-F238E27FC236}">
              <a16:creationId xmlns:a16="http://schemas.microsoft.com/office/drawing/2014/main" id="{65F30910-0979-1D49-BF7D-CD0076FF097A}"/>
            </a:ext>
          </a:extLst>
        </xdr:cNvPr>
        <xdr:cNvSpPr>
          <a:spLocks noChangeAspect="1" noChangeArrowheads="1"/>
        </xdr:cNvSpPr>
      </xdr:nvSpPr>
      <xdr:spPr bwMode="auto">
        <a:xfrm>
          <a:off x="7099300" y="297180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xdr:row>
      <xdr:rowOff>0</xdr:rowOff>
    </xdr:from>
    <xdr:ext cx="304800" cy="254000"/>
    <xdr:sp macro="" textlink="">
      <xdr:nvSpPr>
        <xdr:cNvPr id="7" name="AutoShape 1" descr="Thumbnail">
          <a:extLst>
            <a:ext uri="{FF2B5EF4-FFF2-40B4-BE49-F238E27FC236}">
              <a16:creationId xmlns:a16="http://schemas.microsoft.com/office/drawing/2014/main" id="{EA843111-C9FA-F84E-92F5-BA8568F8C8A8}"/>
            </a:ext>
          </a:extLst>
        </xdr:cNvPr>
        <xdr:cNvSpPr>
          <a:spLocks noChangeAspect="1" noChangeArrowheads="1"/>
        </xdr:cNvSpPr>
      </xdr:nvSpPr>
      <xdr:spPr bwMode="auto">
        <a:xfrm>
          <a:off x="6083300" y="838200"/>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0</xdr:rowOff>
    </xdr:from>
    <xdr:to>
      <xdr:col>1</xdr:col>
      <xdr:colOff>88900</xdr:colOff>
      <xdr:row>21</xdr:row>
      <xdr:rowOff>127000</xdr:rowOff>
    </xdr:to>
    <xdr:grpSp>
      <xdr:nvGrpSpPr>
        <xdr:cNvPr id="4" name="Group 3">
          <a:extLst>
            <a:ext uri="{FF2B5EF4-FFF2-40B4-BE49-F238E27FC236}">
              <a16:creationId xmlns:a16="http://schemas.microsoft.com/office/drawing/2014/main" id="{D5A16D93-E99A-F547-AF5A-6B04332EC377}"/>
            </a:ext>
          </a:extLst>
        </xdr:cNvPr>
        <xdr:cNvGrpSpPr/>
      </xdr:nvGrpSpPr>
      <xdr:grpSpPr>
        <a:xfrm>
          <a:off x="0" y="7175500"/>
          <a:ext cx="7340600" cy="3327400"/>
          <a:chOff x="0" y="5524500"/>
          <a:chExt cx="8128000" cy="3556000"/>
        </a:xfrm>
      </xdr:grpSpPr>
      <xdr:pic>
        <xdr:nvPicPr>
          <xdr:cNvPr id="2" name="Picture 1" descr="Pengertian BEP (Break Even Point) serta Rumus dan Cara Menghitung BEP">
            <a:extLst>
              <a:ext uri="{FF2B5EF4-FFF2-40B4-BE49-F238E27FC236}">
                <a16:creationId xmlns:a16="http://schemas.microsoft.com/office/drawing/2014/main" id="{BF2D92D2-BF43-1049-AC2C-02EF8011A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24500"/>
            <a:ext cx="8128000" cy="3556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Rectangle 2">
            <a:extLst>
              <a:ext uri="{FF2B5EF4-FFF2-40B4-BE49-F238E27FC236}">
                <a16:creationId xmlns:a16="http://schemas.microsoft.com/office/drawing/2014/main" id="{7383F564-A5AC-4C44-B559-ACDE23155585}"/>
              </a:ext>
            </a:extLst>
          </xdr:cNvPr>
          <xdr:cNvSpPr/>
        </xdr:nvSpPr>
        <xdr:spPr>
          <a:xfrm>
            <a:off x="1562100" y="8775700"/>
            <a:ext cx="2273300" cy="2032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85A21-91D3-F54F-894B-431C44B23E2F}">
  <sheetPr>
    <pageSetUpPr fitToPage="1"/>
  </sheetPr>
  <dimension ref="A1:M129"/>
  <sheetViews>
    <sheetView tabSelected="1" workbookViewId="0">
      <selection activeCell="A2" sqref="A2"/>
    </sheetView>
  </sheetViews>
  <sheetFormatPr baseColWidth="10" defaultRowHeight="23" customHeight="1"/>
  <cols>
    <col min="1" max="1" width="5.33203125" customWidth="1"/>
    <col min="2" max="2" width="26.1640625" bestFit="1" customWidth="1"/>
    <col min="3" max="3" width="53.6640625" bestFit="1" customWidth="1"/>
    <col min="4" max="4" width="8.33203125" style="42" customWidth="1"/>
    <col min="5" max="5" width="7.6640625" style="42" customWidth="1"/>
    <col min="6" max="6" width="16.83203125" customWidth="1"/>
    <col min="7" max="7" width="17" bestFit="1" customWidth="1"/>
    <col min="8" max="8" width="27.5" bestFit="1" customWidth="1"/>
    <col min="10" max="10" width="8.33203125" customWidth="1"/>
    <col min="11" max="11" width="14.83203125" bestFit="1" customWidth="1"/>
    <col min="12" max="12" width="17.1640625" bestFit="1" customWidth="1"/>
    <col min="13" max="13" width="13.33203125" customWidth="1"/>
  </cols>
  <sheetData>
    <row r="1" spans="1:13" s="2" customFormat="1" ht="23" customHeight="1">
      <c r="A1" s="38" t="s">
        <v>339</v>
      </c>
      <c r="B1" s="38"/>
      <c r="C1" s="38"/>
      <c r="D1" s="43"/>
      <c r="E1" s="43"/>
      <c r="F1" s="38"/>
      <c r="G1" s="38"/>
      <c r="H1" s="38"/>
    </row>
    <row r="2" spans="1:13" s="2" customFormat="1" ht="23" customHeight="1">
      <c r="A2" s="38" t="s">
        <v>215</v>
      </c>
      <c r="B2" s="38"/>
      <c r="C2" s="38"/>
      <c r="D2" s="43"/>
      <c r="E2" s="43"/>
      <c r="F2" s="38"/>
      <c r="G2" s="38"/>
      <c r="H2" s="38"/>
    </row>
    <row r="3" spans="1:13" s="2" customFormat="1" ht="23" customHeight="1">
      <c r="A3" s="38"/>
      <c r="B3" s="38"/>
      <c r="C3" s="38"/>
      <c r="D3" s="43"/>
      <c r="E3" s="43"/>
      <c r="F3" s="38"/>
      <c r="G3" s="38"/>
      <c r="H3" s="38"/>
    </row>
    <row r="4" spans="1:13" ht="23" customHeight="1" thickBot="1">
      <c r="A4" s="39"/>
      <c r="B4" s="39"/>
      <c r="C4" s="39"/>
      <c r="D4" s="44"/>
      <c r="E4" s="44"/>
      <c r="F4" s="39"/>
      <c r="G4" s="39"/>
      <c r="H4" s="39"/>
    </row>
    <row r="5" spans="1:13" s="30" customFormat="1" ht="23" customHeight="1" thickBot="1">
      <c r="A5" s="95" t="s">
        <v>47</v>
      </c>
      <c r="B5" s="158" t="s">
        <v>16</v>
      </c>
      <c r="C5" s="158"/>
      <c r="D5" s="158"/>
      <c r="E5" s="158"/>
      <c r="F5" s="158"/>
      <c r="G5" s="158"/>
      <c r="H5" s="158"/>
      <c r="J5" s="172" t="s">
        <v>244</v>
      </c>
      <c r="K5" s="173"/>
      <c r="L5" s="173"/>
      <c r="M5" s="174"/>
    </row>
    <row r="6" spans="1:13" s="6" customFormat="1" ht="23" customHeight="1" thickBot="1">
      <c r="A6" s="95" t="s">
        <v>0</v>
      </c>
      <c r="B6" s="95" t="s">
        <v>1</v>
      </c>
      <c r="C6" s="95" t="s">
        <v>2</v>
      </c>
      <c r="D6" s="155" t="s">
        <v>3</v>
      </c>
      <c r="E6" s="157"/>
      <c r="F6" s="95" t="s">
        <v>14</v>
      </c>
      <c r="G6" s="95" t="s">
        <v>18</v>
      </c>
      <c r="H6" s="96" t="s">
        <v>15</v>
      </c>
      <c r="J6" s="41" t="s">
        <v>241</v>
      </c>
      <c r="K6" s="41" t="s">
        <v>243</v>
      </c>
      <c r="L6" s="41" t="s">
        <v>242</v>
      </c>
      <c r="M6" s="41" t="s">
        <v>335</v>
      </c>
    </row>
    <row r="7" spans="1:13" s="4" customFormat="1" ht="23" customHeight="1" thickBot="1">
      <c r="A7" s="32">
        <v>1</v>
      </c>
      <c r="B7" s="33" t="s">
        <v>4</v>
      </c>
      <c r="C7" s="34"/>
      <c r="D7" s="32">
        <v>1</v>
      </c>
      <c r="E7" s="32" t="s">
        <v>214</v>
      </c>
      <c r="F7" s="36">
        <v>0</v>
      </c>
      <c r="G7" s="103">
        <f>F7*D7</f>
        <v>0</v>
      </c>
      <c r="H7" s="88" t="s">
        <v>19</v>
      </c>
      <c r="J7" s="62">
        <v>4</v>
      </c>
      <c r="K7" s="63">
        <f>G7/J7</f>
        <v>0</v>
      </c>
      <c r="L7" s="104">
        <f>K7/12</f>
        <v>0</v>
      </c>
      <c r="M7" s="104">
        <v>0</v>
      </c>
    </row>
    <row r="8" spans="1:13" s="4" customFormat="1" ht="23" customHeight="1" thickBot="1">
      <c r="A8" s="32">
        <v>2</v>
      </c>
      <c r="B8" s="33" t="s">
        <v>5</v>
      </c>
      <c r="C8" s="34"/>
      <c r="D8" s="32">
        <v>1</v>
      </c>
      <c r="E8" s="32" t="s">
        <v>214</v>
      </c>
      <c r="F8" s="36">
        <v>0</v>
      </c>
      <c r="G8" s="103">
        <f t="shared" ref="G8:G17" si="0">F8*D8</f>
        <v>0</v>
      </c>
      <c r="H8" s="88" t="s">
        <v>20</v>
      </c>
      <c r="J8" s="62">
        <v>4</v>
      </c>
      <c r="K8" s="63">
        <f t="shared" ref="K8:K17" si="1">G8/J8</f>
        <v>0</v>
      </c>
      <c r="L8" s="104">
        <f t="shared" ref="L8:L17" si="2">K8/12</f>
        <v>0</v>
      </c>
      <c r="M8" s="104">
        <v>0</v>
      </c>
    </row>
    <row r="9" spans="1:13" s="4" customFormat="1" ht="23" customHeight="1" thickBot="1">
      <c r="A9" s="32">
        <v>3</v>
      </c>
      <c r="B9" s="37" t="s">
        <v>6</v>
      </c>
      <c r="C9" s="34"/>
      <c r="D9" s="32">
        <v>1</v>
      </c>
      <c r="E9" s="32" t="s">
        <v>214</v>
      </c>
      <c r="F9" s="36">
        <v>0</v>
      </c>
      <c r="G9" s="103">
        <f t="shared" si="0"/>
        <v>0</v>
      </c>
      <c r="H9" s="88" t="s">
        <v>21</v>
      </c>
      <c r="J9" s="62">
        <v>4</v>
      </c>
      <c r="K9" s="63">
        <f t="shared" si="1"/>
        <v>0</v>
      </c>
      <c r="L9" s="104">
        <f t="shared" si="2"/>
        <v>0</v>
      </c>
      <c r="M9" s="104">
        <v>0</v>
      </c>
    </row>
    <row r="10" spans="1:13" s="4" customFormat="1" ht="23" customHeight="1" thickBot="1">
      <c r="A10" s="32">
        <v>4</v>
      </c>
      <c r="B10" s="37" t="s">
        <v>27</v>
      </c>
      <c r="C10" s="34"/>
      <c r="D10" s="32">
        <v>1</v>
      </c>
      <c r="E10" s="32" t="s">
        <v>214</v>
      </c>
      <c r="F10" s="36">
        <v>0</v>
      </c>
      <c r="G10" s="103">
        <f t="shared" si="0"/>
        <v>0</v>
      </c>
      <c r="H10" s="88" t="s">
        <v>189</v>
      </c>
      <c r="J10" s="62">
        <v>2</v>
      </c>
      <c r="K10" s="63">
        <f t="shared" si="1"/>
        <v>0</v>
      </c>
      <c r="L10" s="104">
        <f t="shared" si="2"/>
        <v>0</v>
      </c>
      <c r="M10" s="104">
        <v>0</v>
      </c>
    </row>
    <row r="11" spans="1:13" s="4" customFormat="1" ht="23" customHeight="1" thickBot="1">
      <c r="A11" s="32">
        <v>5</v>
      </c>
      <c r="B11" s="33" t="s">
        <v>11</v>
      </c>
      <c r="C11" s="34"/>
      <c r="D11" s="32">
        <v>1</v>
      </c>
      <c r="E11" s="32" t="s">
        <v>214</v>
      </c>
      <c r="F11" s="36">
        <v>0</v>
      </c>
      <c r="G11" s="103">
        <f t="shared" si="0"/>
        <v>0</v>
      </c>
      <c r="H11" s="88" t="s">
        <v>37</v>
      </c>
      <c r="J11" s="62">
        <v>2</v>
      </c>
      <c r="K11" s="63">
        <f t="shared" si="1"/>
        <v>0</v>
      </c>
      <c r="L11" s="104">
        <f t="shared" si="2"/>
        <v>0</v>
      </c>
      <c r="M11" s="104">
        <v>0</v>
      </c>
    </row>
    <row r="12" spans="1:13" s="4" customFormat="1" ht="23" customHeight="1" thickBot="1">
      <c r="A12" s="32">
        <v>6</v>
      </c>
      <c r="B12" s="33" t="s">
        <v>11</v>
      </c>
      <c r="C12" s="34"/>
      <c r="D12" s="32">
        <v>1</v>
      </c>
      <c r="E12" s="32" t="s">
        <v>214</v>
      </c>
      <c r="F12" s="36">
        <v>0</v>
      </c>
      <c r="G12" s="103">
        <f t="shared" si="0"/>
        <v>0</v>
      </c>
      <c r="H12" s="88" t="s">
        <v>38</v>
      </c>
      <c r="J12" s="62">
        <v>2</v>
      </c>
      <c r="K12" s="63">
        <f t="shared" si="1"/>
        <v>0</v>
      </c>
      <c r="L12" s="104">
        <f t="shared" si="2"/>
        <v>0</v>
      </c>
      <c r="M12" s="104">
        <v>0</v>
      </c>
    </row>
    <row r="13" spans="1:13" s="4" customFormat="1" ht="23" customHeight="1" thickBot="1">
      <c r="A13" s="32">
        <v>7</v>
      </c>
      <c r="B13" s="33" t="s">
        <v>22</v>
      </c>
      <c r="C13" s="34"/>
      <c r="D13" s="32">
        <v>2</v>
      </c>
      <c r="E13" s="32" t="s">
        <v>214</v>
      </c>
      <c r="F13" s="35">
        <v>0</v>
      </c>
      <c r="G13" s="103">
        <f t="shared" si="0"/>
        <v>0</v>
      </c>
      <c r="H13" s="88" t="s">
        <v>39</v>
      </c>
      <c r="J13" s="62">
        <v>2</v>
      </c>
      <c r="K13" s="63">
        <f t="shared" si="1"/>
        <v>0</v>
      </c>
      <c r="L13" s="104">
        <f t="shared" si="2"/>
        <v>0</v>
      </c>
      <c r="M13" s="104">
        <v>0</v>
      </c>
    </row>
    <row r="14" spans="1:13" s="4" customFormat="1" ht="23" customHeight="1" thickBot="1">
      <c r="A14" s="32">
        <v>8</v>
      </c>
      <c r="B14" s="33" t="s">
        <v>48</v>
      </c>
      <c r="C14" s="34"/>
      <c r="D14" s="32">
        <v>1</v>
      </c>
      <c r="E14" s="32" t="s">
        <v>214</v>
      </c>
      <c r="F14" s="35">
        <v>0</v>
      </c>
      <c r="G14" s="103">
        <f t="shared" si="0"/>
        <v>0</v>
      </c>
      <c r="H14" s="89" t="s">
        <v>190</v>
      </c>
      <c r="J14" s="62">
        <v>2</v>
      </c>
      <c r="K14" s="63">
        <f t="shared" si="1"/>
        <v>0</v>
      </c>
      <c r="L14" s="104">
        <f t="shared" si="2"/>
        <v>0</v>
      </c>
      <c r="M14" s="104">
        <v>0</v>
      </c>
    </row>
    <row r="15" spans="1:13" s="4" customFormat="1" ht="23" customHeight="1" thickBot="1">
      <c r="A15" s="32">
        <v>9</v>
      </c>
      <c r="B15" s="33" t="s">
        <v>49</v>
      </c>
      <c r="C15" s="34"/>
      <c r="D15" s="32">
        <v>1</v>
      </c>
      <c r="E15" s="32" t="s">
        <v>214</v>
      </c>
      <c r="F15" s="35">
        <v>0</v>
      </c>
      <c r="G15" s="103">
        <f t="shared" si="0"/>
        <v>0</v>
      </c>
      <c r="H15" s="89" t="s">
        <v>191</v>
      </c>
      <c r="J15" s="62">
        <v>2</v>
      </c>
      <c r="K15" s="63">
        <f t="shared" si="1"/>
        <v>0</v>
      </c>
      <c r="L15" s="104">
        <f t="shared" si="2"/>
        <v>0</v>
      </c>
      <c r="M15" s="104">
        <v>0</v>
      </c>
    </row>
    <row r="16" spans="1:13" s="4" customFormat="1" ht="23" customHeight="1" thickBot="1">
      <c r="A16" s="32">
        <v>10</v>
      </c>
      <c r="B16" s="33" t="s">
        <v>50</v>
      </c>
      <c r="C16" s="34"/>
      <c r="D16" s="32">
        <v>1</v>
      </c>
      <c r="E16" s="32" t="s">
        <v>214</v>
      </c>
      <c r="F16" s="35">
        <v>0</v>
      </c>
      <c r="G16" s="103">
        <f t="shared" si="0"/>
        <v>0</v>
      </c>
      <c r="H16" s="89" t="s">
        <v>192</v>
      </c>
      <c r="J16" s="62">
        <v>2</v>
      </c>
      <c r="K16" s="63">
        <f t="shared" si="1"/>
        <v>0</v>
      </c>
      <c r="L16" s="104">
        <f t="shared" si="2"/>
        <v>0</v>
      </c>
      <c r="M16" s="104">
        <v>0</v>
      </c>
    </row>
    <row r="17" spans="1:13" s="4" customFormat="1" ht="23" customHeight="1" thickBot="1">
      <c r="A17" s="32">
        <v>11</v>
      </c>
      <c r="B17" s="33" t="s">
        <v>52</v>
      </c>
      <c r="C17" s="34"/>
      <c r="D17" s="32">
        <v>1</v>
      </c>
      <c r="E17" s="32" t="s">
        <v>214</v>
      </c>
      <c r="F17" s="35">
        <v>0</v>
      </c>
      <c r="G17" s="103">
        <f t="shared" si="0"/>
        <v>0</v>
      </c>
      <c r="H17" s="90" t="s">
        <v>192</v>
      </c>
      <c r="J17" s="62">
        <v>2</v>
      </c>
      <c r="K17" s="63">
        <f t="shared" si="1"/>
        <v>0</v>
      </c>
      <c r="L17" s="104">
        <f t="shared" si="2"/>
        <v>0</v>
      </c>
      <c r="M17" s="104">
        <v>0</v>
      </c>
    </row>
    <row r="18" spans="1:13" s="3" customFormat="1" ht="23" customHeight="1" thickBot="1">
      <c r="A18" s="61"/>
      <c r="B18" s="62" t="s">
        <v>18</v>
      </c>
      <c r="C18" s="61"/>
      <c r="D18" s="62"/>
      <c r="E18" s="62"/>
      <c r="F18" s="61"/>
      <c r="G18" s="63">
        <f>SUM(G7:G17)</f>
        <v>0</v>
      </c>
      <c r="H18" s="64"/>
      <c r="J18" s="62"/>
      <c r="K18" s="63"/>
      <c r="L18" s="64"/>
      <c r="M18" s="64"/>
    </row>
    <row r="19" spans="1:13" ht="23" customHeight="1" thickBot="1"/>
    <row r="20" spans="1:13" s="1" customFormat="1" ht="23" customHeight="1" thickBot="1">
      <c r="A20" s="97" t="s">
        <v>94</v>
      </c>
      <c r="B20" s="159" t="s">
        <v>17</v>
      </c>
      <c r="C20" s="160"/>
      <c r="D20" s="160"/>
      <c r="E20" s="160"/>
      <c r="F20" s="160"/>
      <c r="G20" s="160"/>
      <c r="H20" s="161"/>
      <c r="J20" s="172" t="s">
        <v>244</v>
      </c>
      <c r="K20" s="173"/>
      <c r="L20" s="173"/>
      <c r="M20" s="174"/>
    </row>
    <row r="21" spans="1:13" s="1" customFormat="1" ht="23" customHeight="1" thickBot="1">
      <c r="A21" s="97" t="s">
        <v>0</v>
      </c>
      <c r="B21" s="97" t="s">
        <v>1</v>
      </c>
      <c r="C21" s="97" t="s">
        <v>2</v>
      </c>
      <c r="D21" s="165" t="s">
        <v>3</v>
      </c>
      <c r="E21" s="166"/>
      <c r="F21" s="97" t="s">
        <v>14</v>
      </c>
      <c r="G21" s="97" t="s">
        <v>18</v>
      </c>
      <c r="H21" s="97" t="s">
        <v>15</v>
      </c>
      <c r="J21" s="41" t="s">
        <v>241</v>
      </c>
      <c r="K21" s="41" t="s">
        <v>243</v>
      </c>
      <c r="L21" s="41" t="s">
        <v>242</v>
      </c>
      <c r="M21" s="180" t="s">
        <v>335</v>
      </c>
    </row>
    <row r="22" spans="1:13" ht="23" customHeight="1" thickBot="1">
      <c r="A22" s="45">
        <v>1</v>
      </c>
      <c r="B22" s="46" t="s">
        <v>23</v>
      </c>
      <c r="C22" s="47" t="s">
        <v>24</v>
      </c>
      <c r="D22" s="45">
        <v>1</v>
      </c>
      <c r="E22" s="32" t="s">
        <v>214</v>
      </c>
      <c r="F22" s="48">
        <v>0</v>
      </c>
      <c r="G22" s="48">
        <f>F22*D22</f>
        <v>0</v>
      </c>
      <c r="H22" s="17" t="s">
        <v>40</v>
      </c>
      <c r="J22" s="62">
        <v>4</v>
      </c>
      <c r="K22" s="63">
        <f>G22/J22</f>
        <v>0</v>
      </c>
      <c r="L22" s="175">
        <f>K22/12</f>
        <v>0</v>
      </c>
      <c r="M22" s="179">
        <v>0</v>
      </c>
    </row>
    <row r="23" spans="1:13" ht="23" customHeight="1" thickBot="1">
      <c r="A23" s="45">
        <v>2</v>
      </c>
      <c r="B23" s="49" t="s">
        <v>11</v>
      </c>
      <c r="C23" s="47" t="s">
        <v>26</v>
      </c>
      <c r="D23" s="45">
        <v>3</v>
      </c>
      <c r="E23" s="32" t="s">
        <v>214</v>
      </c>
      <c r="F23" s="48">
        <v>0</v>
      </c>
      <c r="G23" s="48">
        <f t="shared" ref="G23:G31" si="3">F23*D23</f>
        <v>0</v>
      </c>
      <c r="H23" s="17" t="s">
        <v>95</v>
      </c>
      <c r="J23" s="62">
        <v>2</v>
      </c>
      <c r="K23" s="63">
        <f t="shared" ref="K23:K25" si="4">G23/J23</f>
        <v>0</v>
      </c>
      <c r="L23" s="104">
        <f t="shared" ref="L23:L32" si="5">K23/12</f>
        <v>0</v>
      </c>
      <c r="M23" s="176">
        <v>0</v>
      </c>
    </row>
    <row r="24" spans="1:13" ht="23" customHeight="1" thickBot="1">
      <c r="A24" s="45">
        <v>3</v>
      </c>
      <c r="B24" s="49" t="s">
        <v>27</v>
      </c>
      <c r="C24" s="47" t="s">
        <v>28</v>
      </c>
      <c r="D24" s="45">
        <v>1</v>
      </c>
      <c r="E24" s="32" t="s">
        <v>214</v>
      </c>
      <c r="F24" s="48">
        <v>0</v>
      </c>
      <c r="G24" s="48">
        <f t="shared" si="3"/>
        <v>0</v>
      </c>
      <c r="H24" s="17" t="s">
        <v>168</v>
      </c>
      <c r="J24" s="62">
        <v>2</v>
      </c>
      <c r="K24" s="63">
        <f t="shared" si="4"/>
        <v>0</v>
      </c>
      <c r="L24" s="104">
        <f t="shared" si="5"/>
        <v>0</v>
      </c>
      <c r="M24" s="104">
        <v>0</v>
      </c>
    </row>
    <row r="25" spans="1:13" ht="23" customHeight="1" thickBot="1">
      <c r="A25" s="45">
        <v>4</v>
      </c>
      <c r="B25" s="46" t="s">
        <v>59</v>
      </c>
      <c r="C25" s="47" t="s">
        <v>10</v>
      </c>
      <c r="D25" s="45">
        <v>3</v>
      </c>
      <c r="E25" s="32" t="s">
        <v>214</v>
      </c>
      <c r="F25" s="48">
        <v>0</v>
      </c>
      <c r="G25" s="48">
        <f t="shared" si="3"/>
        <v>0</v>
      </c>
      <c r="H25" s="17" t="s">
        <v>193</v>
      </c>
      <c r="J25" s="62">
        <v>2</v>
      </c>
      <c r="K25" s="63">
        <f t="shared" si="4"/>
        <v>0</v>
      </c>
      <c r="L25" s="104">
        <f t="shared" si="5"/>
        <v>0</v>
      </c>
      <c r="M25" s="104">
        <v>0</v>
      </c>
    </row>
    <row r="26" spans="1:13" ht="23" customHeight="1" thickBot="1">
      <c r="A26" s="45">
        <v>5</v>
      </c>
      <c r="B26" s="49" t="s">
        <v>7</v>
      </c>
      <c r="C26" s="47" t="s">
        <v>8</v>
      </c>
      <c r="D26" s="45">
        <v>3</v>
      </c>
      <c r="E26" s="32" t="s">
        <v>214</v>
      </c>
      <c r="F26" s="48">
        <v>0</v>
      </c>
      <c r="G26" s="48">
        <f t="shared" si="3"/>
        <v>0</v>
      </c>
      <c r="H26" s="17" t="s">
        <v>193</v>
      </c>
      <c r="J26" s="62">
        <v>2</v>
      </c>
      <c r="K26" s="63">
        <f t="shared" ref="K26:K32" si="6">G26/J26</f>
        <v>0</v>
      </c>
      <c r="L26" s="104">
        <f t="shared" si="5"/>
        <v>0</v>
      </c>
      <c r="M26" s="104">
        <v>0</v>
      </c>
    </row>
    <row r="27" spans="1:13" ht="23" customHeight="1" thickBot="1">
      <c r="A27" s="45">
        <v>6</v>
      </c>
      <c r="B27" s="46" t="s">
        <v>25</v>
      </c>
      <c r="C27" s="47" t="s">
        <v>9</v>
      </c>
      <c r="D27" s="45">
        <v>4</v>
      </c>
      <c r="E27" s="32" t="s">
        <v>214</v>
      </c>
      <c r="F27" s="48">
        <v>0</v>
      </c>
      <c r="G27" s="48">
        <f t="shared" si="3"/>
        <v>0</v>
      </c>
      <c r="H27" s="17" t="s">
        <v>193</v>
      </c>
      <c r="J27" s="62">
        <v>2</v>
      </c>
      <c r="K27" s="63">
        <f t="shared" si="6"/>
        <v>0</v>
      </c>
      <c r="L27" s="104">
        <f t="shared" si="5"/>
        <v>0</v>
      </c>
      <c r="M27" s="104">
        <v>0</v>
      </c>
    </row>
    <row r="28" spans="1:13" ht="23" customHeight="1" thickBot="1">
      <c r="A28" s="45">
        <v>7</v>
      </c>
      <c r="B28" s="46" t="s">
        <v>7</v>
      </c>
      <c r="C28" s="47" t="s">
        <v>58</v>
      </c>
      <c r="D28" s="45">
        <v>2</v>
      </c>
      <c r="E28" s="32" t="s">
        <v>214</v>
      </c>
      <c r="F28" s="48">
        <v>0</v>
      </c>
      <c r="G28" s="48">
        <f t="shared" si="3"/>
        <v>0</v>
      </c>
      <c r="H28" s="17" t="s">
        <v>193</v>
      </c>
      <c r="J28" s="62">
        <v>2</v>
      </c>
      <c r="K28" s="63">
        <f t="shared" si="6"/>
        <v>0</v>
      </c>
      <c r="L28" s="104">
        <f t="shared" si="5"/>
        <v>0</v>
      </c>
      <c r="M28" s="104">
        <v>0</v>
      </c>
    </row>
    <row r="29" spans="1:13" ht="23" customHeight="1" thickBot="1">
      <c r="A29" s="45">
        <v>8</v>
      </c>
      <c r="B29" s="46" t="s">
        <v>7</v>
      </c>
      <c r="C29" s="47" t="s">
        <v>43</v>
      </c>
      <c r="D29" s="45">
        <v>2</v>
      </c>
      <c r="E29" s="32" t="s">
        <v>214</v>
      </c>
      <c r="F29" s="48">
        <v>0</v>
      </c>
      <c r="G29" s="48">
        <f t="shared" si="3"/>
        <v>0</v>
      </c>
      <c r="H29" s="17" t="s">
        <v>193</v>
      </c>
      <c r="J29" s="62">
        <v>2</v>
      </c>
      <c r="K29" s="63">
        <f t="shared" si="6"/>
        <v>0</v>
      </c>
      <c r="L29" s="104">
        <f t="shared" si="5"/>
        <v>0</v>
      </c>
      <c r="M29" s="104">
        <v>0</v>
      </c>
    </row>
    <row r="30" spans="1:13" ht="23" customHeight="1" thickBot="1">
      <c r="A30" s="45">
        <v>9</v>
      </c>
      <c r="B30" s="46" t="s">
        <v>60</v>
      </c>
      <c r="C30" s="47" t="s">
        <v>63</v>
      </c>
      <c r="D30" s="45">
        <v>2</v>
      </c>
      <c r="E30" s="32" t="s">
        <v>214</v>
      </c>
      <c r="F30" s="48">
        <v>0</v>
      </c>
      <c r="G30" s="48">
        <f t="shared" si="3"/>
        <v>0</v>
      </c>
      <c r="H30" s="17" t="s">
        <v>195</v>
      </c>
      <c r="J30" s="62">
        <v>2</v>
      </c>
      <c r="K30" s="63">
        <f t="shared" si="6"/>
        <v>0</v>
      </c>
      <c r="L30" s="104">
        <f t="shared" si="5"/>
        <v>0</v>
      </c>
      <c r="M30" s="104">
        <v>0</v>
      </c>
    </row>
    <row r="31" spans="1:13" ht="23" customHeight="1" thickBot="1">
      <c r="A31" s="45">
        <v>10</v>
      </c>
      <c r="B31" s="46" t="s">
        <v>61</v>
      </c>
      <c r="C31" s="47" t="s">
        <v>62</v>
      </c>
      <c r="D31" s="45">
        <v>1</v>
      </c>
      <c r="E31" s="32" t="s">
        <v>214</v>
      </c>
      <c r="F31" s="48">
        <v>0</v>
      </c>
      <c r="G31" s="48">
        <f t="shared" si="3"/>
        <v>0</v>
      </c>
      <c r="H31" s="17" t="s">
        <v>194</v>
      </c>
      <c r="J31" s="62">
        <v>2</v>
      </c>
      <c r="K31" s="63">
        <f t="shared" si="6"/>
        <v>0</v>
      </c>
      <c r="L31" s="104">
        <f t="shared" si="5"/>
        <v>0</v>
      </c>
      <c r="M31" s="177">
        <v>0</v>
      </c>
    </row>
    <row r="32" spans="1:13" ht="23" customHeight="1" thickBot="1">
      <c r="A32" s="50"/>
      <c r="B32" s="51" t="s">
        <v>41</v>
      </c>
      <c r="C32" s="52"/>
      <c r="D32" s="51"/>
      <c r="E32" s="51"/>
      <c r="F32" s="52"/>
      <c r="G32" s="53">
        <f>SUM(G22:G31)</f>
        <v>0</v>
      </c>
      <c r="H32" s="8"/>
      <c r="J32" s="62">
        <v>2</v>
      </c>
      <c r="K32" s="63">
        <f t="shared" si="6"/>
        <v>0</v>
      </c>
      <c r="L32" s="175">
        <f t="shared" si="5"/>
        <v>0</v>
      </c>
      <c r="M32" s="179">
        <v>0</v>
      </c>
    </row>
    <row r="33" spans="1:13" ht="23" customHeight="1" thickBot="1">
      <c r="M33" s="178"/>
    </row>
    <row r="34" spans="1:13" s="22" customFormat="1" ht="23" customHeight="1" thickBot="1">
      <c r="A34" s="98" t="s">
        <v>53</v>
      </c>
      <c r="B34" s="162" t="s">
        <v>54</v>
      </c>
      <c r="C34" s="163"/>
      <c r="D34" s="163"/>
      <c r="E34" s="163"/>
      <c r="F34" s="163"/>
      <c r="G34" s="163"/>
      <c r="H34" s="164"/>
      <c r="J34" s="172" t="s">
        <v>244</v>
      </c>
      <c r="K34" s="173"/>
      <c r="L34" s="173"/>
      <c r="M34" s="174"/>
    </row>
    <row r="35" spans="1:13" s="22" customFormat="1" ht="23" customHeight="1" thickBot="1">
      <c r="A35" s="98" t="s">
        <v>0</v>
      </c>
      <c r="B35" s="98" t="s">
        <v>1</v>
      </c>
      <c r="C35" s="98" t="s">
        <v>2</v>
      </c>
      <c r="D35" s="167" t="s">
        <v>3</v>
      </c>
      <c r="E35" s="168"/>
      <c r="F35" s="99" t="s">
        <v>14</v>
      </c>
      <c r="G35" s="99" t="s">
        <v>18</v>
      </c>
      <c r="H35" s="100" t="s">
        <v>15</v>
      </c>
      <c r="J35" s="41" t="s">
        <v>241</v>
      </c>
      <c r="K35" s="41" t="s">
        <v>243</v>
      </c>
      <c r="L35" s="41" t="s">
        <v>242</v>
      </c>
      <c r="M35" s="180" t="s">
        <v>335</v>
      </c>
    </row>
    <row r="36" spans="1:13" s="4" customFormat="1" ht="23" customHeight="1" thickBot="1">
      <c r="A36" s="9">
        <v>1</v>
      </c>
      <c r="B36" s="10" t="s">
        <v>55</v>
      </c>
      <c r="C36" s="11" t="s">
        <v>73</v>
      </c>
      <c r="D36" s="9">
        <v>1</v>
      </c>
      <c r="E36" s="9"/>
      <c r="F36" s="12">
        <v>0</v>
      </c>
      <c r="G36" s="12">
        <f>F36*D36</f>
        <v>0</v>
      </c>
      <c r="H36" s="17" t="s">
        <v>74</v>
      </c>
      <c r="J36" s="62">
        <v>3</v>
      </c>
      <c r="K36" s="63">
        <f>G36/J36</f>
        <v>0</v>
      </c>
      <c r="L36" s="104">
        <f>K36/12</f>
        <v>0</v>
      </c>
      <c r="M36" s="179">
        <v>0</v>
      </c>
    </row>
    <row r="37" spans="1:13" s="4" customFormat="1" ht="23" customHeight="1" thickBot="1">
      <c r="A37" s="9">
        <v>2</v>
      </c>
      <c r="B37" s="10" t="s">
        <v>56</v>
      </c>
      <c r="C37" s="11" t="s">
        <v>62</v>
      </c>
      <c r="D37" s="9">
        <v>1</v>
      </c>
      <c r="E37" s="9"/>
      <c r="F37" s="12">
        <v>0</v>
      </c>
      <c r="G37" s="12">
        <f t="shared" ref="G37:G64" si="7">F37*D37</f>
        <v>0</v>
      </c>
      <c r="H37" s="17" t="s">
        <v>56</v>
      </c>
      <c r="J37" s="62">
        <v>3</v>
      </c>
      <c r="K37" s="63">
        <f t="shared" ref="K37:K40" si="8">G37/J37</f>
        <v>0</v>
      </c>
      <c r="L37" s="104">
        <f t="shared" ref="L37:L64" si="9">K37/12</f>
        <v>0</v>
      </c>
      <c r="M37" s="176">
        <v>0</v>
      </c>
    </row>
    <row r="38" spans="1:13" s="4" customFormat="1" ht="23" customHeight="1" thickBot="1">
      <c r="A38" s="9">
        <v>3</v>
      </c>
      <c r="B38" s="11" t="s">
        <v>67</v>
      </c>
      <c r="C38" s="11" t="s">
        <v>68</v>
      </c>
      <c r="D38" s="14">
        <v>6</v>
      </c>
      <c r="E38" s="14"/>
      <c r="F38" s="15">
        <v>0</v>
      </c>
      <c r="G38" s="12">
        <f t="shared" si="7"/>
        <v>0</v>
      </c>
      <c r="H38" s="10" t="s">
        <v>196</v>
      </c>
      <c r="I38"/>
      <c r="J38" s="62">
        <v>3</v>
      </c>
      <c r="K38" s="63">
        <f t="shared" si="8"/>
        <v>0</v>
      </c>
      <c r="L38" s="104">
        <f t="shared" si="9"/>
        <v>0</v>
      </c>
      <c r="M38" s="104">
        <v>0</v>
      </c>
    </row>
    <row r="39" spans="1:13" s="4" customFormat="1" ht="23" customHeight="1" thickBot="1">
      <c r="A39" s="9">
        <v>4</v>
      </c>
      <c r="B39" s="10" t="s">
        <v>45</v>
      </c>
      <c r="C39" s="11" t="s">
        <v>57</v>
      </c>
      <c r="D39" s="9">
        <v>1</v>
      </c>
      <c r="E39" s="9"/>
      <c r="F39" s="16">
        <v>0</v>
      </c>
      <c r="G39" s="12">
        <f t="shared" si="7"/>
        <v>0</v>
      </c>
      <c r="H39" s="10" t="s">
        <v>197</v>
      </c>
      <c r="J39" s="62">
        <v>3</v>
      </c>
      <c r="K39" s="63">
        <f t="shared" si="8"/>
        <v>0</v>
      </c>
      <c r="L39" s="104">
        <f t="shared" si="9"/>
        <v>0</v>
      </c>
      <c r="M39" s="104">
        <v>0</v>
      </c>
    </row>
    <row r="40" spans="1:13" s="4" customFormat="1" ht="23" customHeight="1" thickBot="1">
      <c r="A40" s="9">
        <v>5</v>
      </c>
      <c r="B40" s="10" t="s">
        <v>91</v>
      </c>
      <c r="C40" s="11" t="s">
        <v>29</v>
      </c>
      <c r="D40" s="9">
        <v>1</v>
      </c>
      <c r="E40" s="9"/>
      <c r="F40" s="12">
        <v>0</v>
      </c>
      <c r="G40" s="12">
        <f t="shared" si="7"/>
        <v>0</v>
      </c>
      <c r="H40" s="17" t="s">
        <v>198</v>
      </c>
      <c r="J40" s="62">
        <v>3</v>
      </c>
      <c r="K40" s="63">
        <f t="shared" si="8"/>
        <v>0</v>
      </c>
      <c r="L40" s="104">
        <f t="shared" si="9"/>
        <v>0</v>
      </c>
      <c r="M40" s="104">
        <v>0</v>
      </c>
    </row>
    <row r="41" spans="1:13" s="4" customFormat="1" ht="23" customHeight="1" thickBot="1">
      <c r="A41" s="9">
        <v>6</v>
      </c>
      <c r="B41" s="11" t="s">
        <v>31</v>
      </c>
      <c r="C41" s="11" t="s">
        <v>30</v>
      </c>
      <c r="D41" s="9">
        <v>2</v>
      </c>
      <c r="E41" s="9"/>
      <c r="F41" s="12">
        <v>0</v>
      </c>
      <c r="G41" s="12">
        <f t="shared" si="7"/>
        <v>0</v>
      </c>
      <c r="H41" s="17" t="s">
        <v>199</v>
      </c>
      <c r="J41" s="62">
        <v>3</v>
      </c>
      <c r="K41" s="63">
        <f t="shared" ref="K41:K64" si="10">G41/J41</f>
        <v>0</v>
      </c>
      <c r="L41" s="104">
        <f t="shared" si="9"/>
        <v>0</v>
      </c>
      <c r="M41" s="104">
        <v>0</v>
      </c>
    </row>
    <row r="42" spans="1:13" s="4" customFormat="1" ht="23" customHeight="1" thickBot="1">
      <c r="A42" s="9">
        <v>7</v>
      </c>
      <c r="B42" s="11" t="s">
        <v>32</v>
      </c>
      <c r="C42" s="11" t="s">
        <v>12</v>
      </c>
      <c r="D42" s="9">
        <v>1</v>
      </c>
      <c r="E42" s="9"/>
      <c r="F42" s="12">
        <v>0</v>
      </c>
      <c r="G42" s="12">
        <f t="shared" si="7"/>
        <v>0</v>
      </c>
      <c r="H42" s="17" t="s">
        <v>245</v>
      </c>
      <c r="J42" s="62">
        <v>0</v>
      </c>
      <c r="K42" s="63">
        <v>0</v>
      </c>
      <c r="L42" s="104">
        <v>0</v>
      </c>
      <c r="M42" s="104">
        <v>0</v>
      </c>
    </row>
    <row r="43" spans="1:13" s="4" customFormat="1" ht="23" customHeight="1" thickBot="1">
      <c r="A43" s="9">
        <v>8</v>
      </c>
      <c r="B43" s="10" t="s">
        <v>33</v>
      </c>
      <c r="C43" s="11" t="s">
        <v>13</v>
      </c>
      <c r="D43" s="9">
        <v>1</v>
      </c>
      <c r="E43" s="9"/>
      <c r="F43" s="12">
        <v>0</v>
      </c>
      <c r="G43" s="12">
        <f t="shared" si="7"/>
        <v>0</v>
      </c>
      <c r="H43" s="17" t="s">
        <v>246</v>
      </c>
      <c r="J43" s="62">
        <v>0</v>
      </c>
      <c r="K43" s="63">
        <v>0</v>
      </c>
      <c r="L43" s="104">
        <v>0</v>
      </c>
      <c r="M43" s="104">
        <v>0</v>
      </c>
    </row>
    <row r="44" spans="1:13" s="4" customFormat="1" ht="23" customHeight="1" thickBot="1">
      <c r="A44" s="18">
        <v>9</v>
      </c>
      <c r="B44" s="19" t="s">
        <v>34</v>
      </c>
      <c r="C44" s="11" t="s">
        <v>36</v>
      </c>
      <c r="D44" s="9">
        <v>1</v>
      </c>
      <c r="E44" s="9"/>
      <c r="F44" s="20">
        <v>0</v>
      </c>
      <c r="G44" s="12">
        <f t="shared" si="7"/>
        <v>0</v>
      </c>
      <c r="H44" s="17" t="s">
        <v>200</v>
      </c>
      <c r="J44" s="62">
        <v>3</v>
      </c>
      <c r="K44" s="63">
        <f t="shared" si="10"/>
        <v>0</v>
      </c>
      <c r="L44" s="104">
        <f t="shared" si="9"/>
        <v>0</v>
      </c>
      <c r="M44" s="104">
        <v>0</v>
      </c>
    </row>
    <row r="45" spans="1:13" s="4" customFormat="1" ht="23" customHeight="1" thickBot="1">
      <c r="A45" s="18">
        <v>10</v>
      </c>
      <c r="B45" s="19" t="s">
        <v>35</v>
      </c>
      <c r="C45" s="11" t="s">
        <v>167</v>
      </c>
      <c r="D45" s="9">
        <v>1</v>
      </c>
      <c r="E45" s="9"/>
      <c r="F45" s="12">
        <v>0</v>
      </c>
      <c r="G45" s="12">
        <f t="shared" si="7"/>
        <v>0</v>
      </c>
      <c r="H45" s="17" t="s">
        <v>200</v>
      </c>
      <c r="J45" s="62">
        <v>3</v>
      </c>
      <c r="K45" s="63">
        <f t="shared" si="10"/>
        <v>0</v>
      </c>
      <c r="L45" s="104">
        <f t="shared" si="9"/>
        <v>0</v>
      </c>
      <c r="M45" s="104">
        <v>0</v>
      </c>
    </row>
    <row r="46" spans="1:13" s="4" customFormat="1" ht="23" customHeight="1" thickBot="1">
      <c r="A46" s="9">
        <v>11</v>
      </c>
      <c r="B46" s="10" t="s">
        <v>46</v>
      </c>
      <c r="C46" s="10" t="s">
        <v>81</v>
      </c>
      <c r="D46" s="9">
        <v>12</v>
      </c>
      <c r="E46" s="9"/>
      <c r="F46" s="16">
        <v>0</v>
      </c>
      <c r="G46" s="12">
        <f t="shared" si="7"/>
        <v>0</v>
      </c>
      <c r="H46" s="10" t="s">
        <v>201</v>
      </c>
      <c r="J46" s="62">
        <v>2</v>
      </c>
      <c r="K46" s="63">
        <f t="shared" si="10"/>
        <v>0</v>
      </c>
      <c r="L46" s="104">
        <f t="shared" si="9"/>
        <v>0</v>
      </c>
      <c r="M46" s="104">
        <v>0</v>
      </c>
    </row>
    <row r="47" spans="1:13" s="4" customFormat="1" ht="23" customHeight="1" thickBot="1">
      <c r="A47" s="9">
        <v>12</v>
      </c>
      <c r="B47" s="10" t="s">
        <v>65</v>
      </c>
      <c r="C47" s="10" t="s">
        <v>82</v>
      </c>
      <c r="D47" s="9">
        <v>12</v>
      </c>
      <c r="E47" s="9"/>
      <c r="F47" s="16">
        <v>0</v>
      </c>
      <c r="G47" s="12">
        <f t="shared" si="7"/>
        <v>0</v>
      </c>
      <c r="H47" s="10" t="s">
        <v>201</v>
      </c>
      <c r="J47" s="62">
        <v>2</v>
      </c>
      <c r="K47" s="63">
        <f t="shared" si="10"/>
        <v>0</v>
      </c>
      <c r="L47" s="104">
        <f t="shared" si="9"/>
        <v>0</v>
      </c>
      <c r="M47" s="104">
        <v>0</v>
      </c>
    </row>
    <row r="48" spans="1:13" s="4" customFormat="1" ht="23" customHeight="1" thickBot="1">
      <c r="A48" s="9">
        <v>13</v>
      </c>
      <c r="B48" s="10" t="s">
        <v>66</v>
      </c>
      <c r="C48" s="10" t="s">
        <v>79</v>
      </c>
      <c r="D48" s="9">
        <v>6</v>
      </c>
      <c r="E48" s="9"/>
      <c r="F48" s="16">
        <v>0</v>
      </c>
      <c r="G48" s="12">
        <f t="shared" si="7"/>
        <v>0</v>
      </c>
      <c r="H48" s="10" t="s">
        <v>201</v>
      </c>
      <c r="J48" s="62">
        <v>2</v>
      </c>
      <c r="K48" s="63">
        <f t="shared" si="10"/>
        <v>0</v>
      </c>
      <c r="L48" s="104">
        <f t="shared" si="9"/>
        <v>0</v>
      </c>
      <c r="M48" s="104">
        <v>0</v>
      </c>
    </row>
    <row r="49" spans="1:13" s="4" customFormat="1" ht="23" customHeight="1" thickBot="1">
      <c r="A49" s="9">
        <v>14</v>
      </c>
      <c r="B49" s="10" t="s">
        <v>64</v>
      </c>
      <c r="C49" s="10" t="s">
        <v>83</v>
      </c>
      <c r="D49" s="9">
        <v>28</v>
      </c>
      <c r="E49" s="9"/>
      <c r="F49" s="16">
        <v>0</v>
      </c>
      <c r="G49" s="12">
        <f t="shared" si="7"/>
        <v>0</v>
      </c>
      <c r="H49" s="10" t="s">
        <v>202</v>
      </c>
      <c r="J49" s="62">
        <v>2</v>
      </c>
      <c r="K49" s="63">
        <f t="shared" si="10"/>
        <v>0</v>
      </c>
      <c r="L49" s="104">
        <f t="shared" si="9"/>
        <v>0</v>
      </c>
      <c r="M49" s="104">
        <v>0</v>
      </c>
    </row>
    <row r="50" spans="1:13" s="4" customFormat="1" ht="23" customHeight="1" thickBot="1">
      <c r="A50" s="9">
        <v>15</v>
      </c>
      <c r="B50" s="10" t="s">
        <v>42</v>
      </c>
      <c r="C50" s="10" t="s">
        <v>80</v>
      </c>
      <c r="D50" s="9">
        <v>3</v>
      </c>
      <c r="E50" s="9"/>
      <c r="F50" s="16">
        <v>0</v>
      </c>
      <c r="G50" s="12">
        <f t="shared" si="7"/>
        <v>0</v>
      </c>
      <c r="H50" s="10" t="s">
        <v>203</v>
      </c>
      <c r="J50" s="62">
        <v>3</v>
      </c>
      <c r="K50" s="63">
        <f t="shared" si="10"/>
        <v>0</v>
      </c>
      <c r="L50" s="104">
        <f t="shared" si="9"/>
        <v>0</v>
      </c>
      <c r="M50" s="104">
        <v>0</v>
      </c>
    </row>
    <row r="51" spans="1:13" s="4" customFormat="1" ht="23" customHeight="1" thickBot="1">
      <c r="A51" s="9">
        <v>16</v>
      </c>
      <c r="B51" s="10" t="s">
        <v>71</v>
      </c>
      <c r="C51" s="10" t="s">
        <v>84</v>
      </c>
      <c r="D51" s="9">
        <v>12</v>
      </c>
      <c r="E51" s="9"/>
      <c r="F51" s="16">
        <v>0</v>
      </c>
      <c r="G51" s="12">
        <f t="shared" si="7"/>
        <v>0</v>
      </c>
      <c r="H51" s="10" t="s">
        <v>201</v>
      </c>
      <c r="J51" s="62">
        <v>2</v>
      </c>
      <c r="K51" s="63">
        <f t="shared" si="10"/>
        <v>0</v>
      </c>
      <c r="L51" s="104">
        <f t="shared" si="9"/>
        <v>0</v>
      </c>
      <c r="M51" s="104">
        <v>0</v>
      </c>
    </row>
    <row r="52" spans="1:13" s="4" customFormat="1" ht="23" customHeight="1" thickBot="1">
      <c r="A52" s="9">
        <v>17</v>
      </c>
      <c r="B52" s="10" t="s">
        <v>72</v>
      </c>
      <c r="C52" s="10" t="s">
        <v>84</v>
      </c>
      <c r="D52" s="9">
        <v>12</v>
      </c>
      <c r="E52" s="9"/>
      <c r="F52" s="16">
        <v>0</v>
      </c>
      <c r="G52" s="12">
        <f t="shared" si="7"/>
        <v>0</v>
      </c>
      <c r="H52" s="10" t="s">
        <v>201</v>
      </c>
      <c r="J52" s="62">
        <v>2</v>
      </c>
      <c r="K52" s="63">
        <f t="shared" si="10"/>
        <v>0</v>
      </c>
      <c r="L52" s="104">
        <f t="shared" si="9"/>
        <v>0</v>
      </c>
      <c r="M52" s="104">
        <v>0</v>
      </c>
    </row>
    <row r="53" spans="1:13" s="4" customFormat="1" ht="23" customHeight="1" thickBot="1">
      <c r="A53" s="9">
        <v>18</v>
      </c>
      <c r="B53" s="10" t="s">
        <v>44</v>
      </c>
      <c r="C53" s="10" t="s">
        <v>77</v>
      </c>
      <c r="D53" s="9">
        <v>3</v>
      </c>
      <c r="E53" s="9"/>
      <c r="F53" s="16">
        <v>0</v>
      </c>
      <c r="G53" s="12">
        <f t="shared" si="7"/>
        <v>0</v>
      </c>
      <c r="H53" s="10" t="s">
        <v>170</v>
      </c>
      <c r="J53" s="62">
        <v>2</v>
      </c>
      <c r="K53" s="63">
        <f t="shared" si="10"/>
        <v>0</v>
      </c>
      <c r="L53" s="104">
        <f t="shared" si="9"/>
        <v>0</v>
      </c>
      <c r="M53" s="104">
        <v>0</v>
      </c>
    </row>
    <row r="54" spans="1:13" s="4" customFormat="1" ht="23" customHeight="1" thickBot="1">
      <c r="A54" s="9">
        <v>19</v>
      </c>
      <c r="B54" s="10" t="s">
        <v>69</v>
      </c>
      <c r="C54" s="10" t="s">
        <v>76</v>
      </c>
      <c r="D54" s="9">
        <v>12</v>
      </c>
      <c r="E54" s="9"/>
      <c r="F54" s="16">
        <v>0</v>
      </c>
      <c r="G54" s="12">
        <f t="shared" si="7"/>
        <v>0</v>
      </c>
      <c r="H54" s="10" t="s">
        <v>204</v>
      </c>
      <c r="J54" s="62">
        <v>2</v>
      </c>
      <c r="K54" s="63">
        <f t="shared" si="10"/>
        <v>0</v>
      </c>
      <c r="L54" s="104">
        <f t="shared" si="9"/>
        <v>0</v>
      </c>
      <c r="M54" s="104">
        <v>0</v>
      </c>
    </row>
    <row r="55" spans="1:13" s="4" customFormat="1" ht="23" customHeight="1" thickBot="1">
      <c r="A55" s="9">
        <v>20</v>
      </c>
      <c r="B55" s="10" t="s">
        <v>70</v>
      </c>
      <c r="C55" s="10" t="s">
        <v>75</v>
      </c>
      <c r="D55" s="9">
        <v>12</v>
      </c>
      <c r="E55" s="9"/>
      <c r="F55" s="16">
        <v>0</v>
      </c>
      <c r="G55" s="12">
        <f t="shared" si="7"/>
        <v>0</v>
      </c>
      <c r="H55" s="10" t="s">
        <v>204</v>
      </c>
      <c r="J55" s="62">
        <v>2</v>
      </c>
      <c r="K55" s="63">
        <f t="shared" si="10"/>
        <v>0</v>
      </c>
      <c r="L55" s="104">
        <f t="shared" si="9"/>
        <v>0</v>
      </c>
      <c r="M55" s="104">
        <v>0</v>
      </c>
    </row>
    <row r="56" spans="1:13" s="4" customFormat="1" ht="23" customHeight="1" thickBot="1">
      <c r="A56" s="9">
        <v>21</v>
      </c>
      <c r="B56" s="10" t="s">
        <v>78</v>
      </c>
      <c r="C56" s="10" t="s">
        <v>85</v>
      </c>
      <c r="D56" s="9">
        <v>4</v>
      </c>
      <c r="E56" s="9"/>
      <c r="F56" s="16">
        <v>0</v>
      </c>
      <c r="G56" s="12">
        <f t="shared" si="7"/>
        <v>0</v>
      </c>
      <c r="H56" s="10" t="s">
        <v>205</v>
      </c>
      <c r="J56" s="62">
        <v>2</v>
      </c>
      <c r="K56" s="63">
        <f t="shared" si="10"/>
        <v>0</v>
      </c>
      <c r="L56" s="104">
        <f t="shared" si="9"/>
        <v>0</v>
      </c>
      <c r="M56" s="104">
        <v>0</v>
      </c>
    </row>
    <row r="57" spans="1:13" s="4" customFormat="1" ht="23" customHeight="1" thickBot="1">
      <c r="A57" s="9">
        <v>22</v>
      </c>
      <c r="B57" s="10" t="s">
        <v>86</v>
      </c>
      <c r="C57" s="10" t="s">
        <v>51</v>
      </c>
      <c r="D57" s="9">
        <v>4</v>
      </c>
      <c r="E57" s="9"/>
      <c r="F57" s="16">
        <v>0</v>
      </c>
      <c r="G57" s="12">
        <f t="shared" si="7"/>
        <v>0</v>
      </c>
      <c r="H57" s="10" t="s">
        <v>205</v>
      </c>
      <c r="J57" s="62">
        <v>2</v>
      </c>
      <c r="K57" s="63">
        <f t="shared" si="10"/>
        <v>0</v>
      </c>
      <c r="L57" s="104">
        <f t="shared" si="9"/>
        <v>0</v>
      </c>
      <c r="M57" s="104">
        <v>0</v>
      </c>
    </row>
    <row r="58" spans="1:13" s="4" customFormat="1" ht="23" customHeight="1" thickBot="1">
      <c r="A58" s="9">
        <v>23</v>
      </c>
      <c r="B58" s="10" t="s">
        <v>87</v>
      </c>
      <c r="C58" s="10" t="s">
        <v>89</v>
      </c>
      <c r="D58" s="9">
        <v>12</v>
      </c>
      <c r="E58" s="9"/>
      <c r="F58" s="16">
        <v>0</v>
      </c>
      <c r="G58" s="12">
        <f t="shared" si="7"/>
        <v>0</v>
      </c>
      <c r="H58" s="10" t="s">
        <v>206</v>
      </c>
      <c r="J58" s="62">
        <v>2</v>
      </c>
      <c r="K58" s="63">
        <f t="shared" si="10"/>
        <v>0</v>
      </c>
      <c r="L58" s="104">
        <f t="shared" si="9"/>
        <v>0</v>
      </c>
      <c r="M58" s="104">
        <v>0</v>
      </c>
    </row>
    <row r="59" spans="1:13" s="4" customFormat="1" ht="23" customHeight="1" thickBot="1">
      <c r="A59" s="23">
        <v>24</v>
      </c>
      <c r="B59" s="24" t="s">
        <v>90</v>
      </c>
      <c r="C59" s="24" t="s">
        <v>88</v>
      </c>
      <c r="D59" s="23">
        <v>12</v>
      </c>
      <c r="E59" s="23"/>
      <c r="F59" s="25">
        <v>0</v>
      </c>
      <c r="G59" s="12">
        <f t="shared" si="7"/>
        <v>0</v>
      </c>
      <c r="H59" s="24" t="s">
        <v>207</v>
      </c>
      <c r="J59" s="62">
        <v>2</v>
      </c>
      <c r="K59" s="63">
        <f t="shared" si="10"/>
        <v>0</v>
      </c>
      <c r="L59" s="104">
        <f t="shared" si="9"/>
        <v>0</v>
      </c>
      <c r="M59" s="104">
        <v>0</v>
      </c>
    </row>
    <row r="60" spans="1:13" s="4" customFormat="1" ht="23" customHeight="1" thickBot="1">
      <c r="A60" s="67">
        <v>25</v>
      </c>
      <c r="B60" s="68" t="s">
        <v>108</v>
      </c>
      <c r="C60" s="68" t="s">
        <v>113</v>
      </c>
      <c r="D60" s="69">
        <v>1</v>
      </c>
      <c r="E60" s="69"/>
      <c r="F60" s="70">
        <v>0</v>
      </c>
      <c r="G60" s="12">
        <f t="shared" si="7"/>
        <v>0</v>
      </c>
      <c r="H60" s="91" t="s">
        <v>208</v>
      </c>
      <c r="I60" s="71"/>
      <c r="J60" s="62">
        <v>1</v>
      </c>
      <c r="K60" s="63">
        <f t="shared" si="10"/>
        <v>0</v>
      </c>
      <c r="L60" s="104">
        <f t="shared" si="9"/>
        <v>0</v>
      </c>
      <c r="M60" s="104">
        <v>0</v>
      </c>
    </row>
    <row r="61" spans="1:13" s="4" customFormat="1" ht="23" customHeight="1" thickBot="1">
      <c r="A61" s="67">
        <v>26</v>
      </c>
      <c r="B61" s="68" t="s">
        <v>109</v>
      </c>
      <c r="C61" s="68" t="s">
        <v>112</v>
      </c>
      <c r="D61" s="69">
        <v>1</v>
      </c>
      <c r="E61" s="69"/>
      <c r="F61" s="70">
        <v>0</v>
      </c>
      <c r="G61" s="12">
        <f t="shared" si="7"/>
        <v>0</v>
      </c>
      <c r="H61" s="92" t="s">
        <v>209</v>
      </c>
      <c r="I61" s="72"/>
      <c r="J61" s="62">
        <v>1</v>
      </c>
      <c r="K61" s="63">
        <f t="shared" si="10"/>
        <v>0</v>
      </c>
      <c r="L61" s="104">
        <f t="shared" si="9"/>
        <v>0</v>
      </c>
      <c r="M61" s="104">
        <v>0</v>
      </c>
    </row>
    <row r="62" spans="1:13" s="4" customFormat="1" ht="23" customHeight="1" thickBot="1">
      <c r="A62" s="67">
        <v>27</v>
      </c>
      <c r="B62" s="68" t="s">
        <v>110</v>
      </c>
      <c r="C62" s="68" t="s">
        <v>111</v>
      </c>
      <c r="D62" s="69">
        <v>1</v>
      </c>
      <c r="E62" s="69"/>
      <c r="F62" s="70">
        <v>0</v>
      </c>
      <c r="G62" s="12">
        <f t="shared" si="7"/>
        <v>0</v>
      </c>
      <c r="H62" s="93" t="s">
        <v>210</v>
      </c>
      <c r="I62" s="71"/>
      <c r="J62" s="62">
        <v>2</v>
      </c>
      <c r="K62" s="63">
        <f t="shared" si="10"/>
        <v>0</v>
      </c>
      <c r="L62" s="104">
        <f t="shared" si="9"/>
        <v>0</v>
      </c>
      <c r="M62" s="104">
        <v>0</v>
      </c>
    </row>
    <row r="63" spans="1:13" s="4" customFormat="1" ht="23" customHeight="1" thickBot="1">
      <c r="A63" s="67">
        <v>28</v>
      </c>
      <c r="B63" s="68" t="s">
        <v>170</v>
      </c>
      <c r="C63" s="68" t="s">
        <v>172</v>
      </c>
      <c r="D63" s="69">
        <v>12</v>
      </c>
      <c r="E63" s="69"/>
      <c r="F63" s="70">
        <v>0</v>
      </c>
      <c r="G63" s="12">
        <f t="shared" si="7"/>
        <v>0</v>
      </c>
      <c r="H63" s="93" t="s">
        <v>171</v>
      </c>
      <c r="I63" s="71"/>
      <c r="J63" s="62">
        <v>0</v>
      </c>
      <c r="K63" s="63">
        <v>0</v>
      </c>
      <c r="L63" s="104">
        <v>0</v>
      </c>
      <c r="M63" s="104">
        <v>0</v>
      </c>
    </row>
    <row r="64" spans="1:13" s="4" customFormat="1" ht="23" customHeight="1" thickBot="1">
      <c r="A64" s="23">
        <v>29</v>
      </c>
      <c r="B64" s="24" t="s">
        <v>107</v>
      </c>
      <c r="C64" s="58" t="s">
        <v>98</v>
      </c>
      <c r="D64" s="23">
        <v>1</v>
      </c>
      <c r="E64" s="23"/>
      <c r="F64" s="25">
        <v>0</v>
      </c>
      <c r="G64" s="12">
        <f t="shared" si="7"/>
        <v>0</v>
      </c>
      <c r="H64" s="24" t="s">
        <v>159</v>
      </c>
      <c r="J64" s="62">
        <v>2</v>
      </c>
      <c r="K64" s="63">
        <f t="shared" si="10"/>
        <v>0</v>
      </c>
      <c r="L64" s="104">
        <f t="shared" si="9"/>
        <v>0</v>
      </c>
      <c r="M64" s="104">
        <v>0</v>
      </c>
    </row>
    <row r="65" spans="1:13" s="4" customFormat="1" ht="23" customHeight="1" thickBot="1">
      <c r="A65" s="26"/>
      <c r="B65" s="29" t="s">
        <v>41</v>
      </c>
      <c r="C65" s="31"/>
      <c r="D65" s="26"/>
      <c r="E65" s="26"/>
      <c r="F65" s="27"/>
      <c r="G65" s="28">
        <f>SUM(G36:G64)</f>
        <v>0</v>
      </c>
      <c r="H65" s="26"/>
      <c r="J65" s="62"/>
      <c r="K65" s="63"/>
      <c r="L65" s="104"/>
      <c r="M65" s="104"/>
    </row>
    <row r="66" spans="1:13" s="4" customFormat="1" ht="23" customHeight="1" thickBot="1">
      <c r="A66" s="55"/>
      <c r="B66" s="65"/>
      <c r="C66" s="56"/>
      <c r="D66" s="55"/>
      <c r="E66" s="55"/>
      <c r="F66" s="57"/>
      <c r="G66" s="66"/>
      <c r="H66" s="55"/>
    </row>
    <row r="67" spans="1:13" ht="23" customHeight="1" thickBot="1">
      <c r="A67" s="101" t="s">
        <v>96</v>
      </c>
      <c r="B67" s="152" t="s">
        <v>225</v>
      </c>
      <c r="C67" s="153"/>
      <c r="D67" s="153"/>
      <c r="E67" s="153"/>
      <c r="F67" s="153"/>
      <c r="G67" s="153"/>
      <c r="H67" s="154"/>
      <c r="J67" s="155" t="s">
        <v>244</v>
      </c>
      <c r="K67" s="156"/>
      <c r="L67" s="157"/>
    </row>
    <row r="68" spans="1:13" ht="23" customHeight="1" thickBot="1">
      <c r="A68" s="101" t="s">
        <v>0</v>
      </c>
      <c r="B68" s="101" t="s">
        <v>1</v>
      </c>
      <c r="C68" s="101" t="s">
        <v>2</v>
      </c>
      <c r="D68" s="150" t="s">
        <v>3</v>
      </c>
      <c r="E68" s="151"/>
      <c r="F68" s="101" t="s">
        <v>14</v>
      </c>
      <c r="G68" s="101" t="s">
        <v>18</v>
      </c>
      <c r="H68" s="101" t="s">
        <v>15</v>
      </c>
      <c r="J68" s="41" t="s">
        <v>241</v>
      </c>
      <c r="K68" s="41" t="s">
        <v>243</v>
      </c>
      <c r="L68" s="41" t="s">
        <v>242</v>
      </c>
    </row>
    <row r="69" spans="1:13" ht="23" customHeight="1" thickBot="1">
      <c r="A69" s="9">
        <v>1</v>
      </c>
      <c r="B69" s="11" t="s">
        <v>226</v>
      </c>
      <c r="C69" s="15"/>
      <c r="D69" s="76"/>
      <c r="E69" s="76"/>
      <c r="F69" s="12">
        <v>0</v>
      </c>
      <c r="G69" s="12">
        <f>D69*F69</f>
        <v>0</v>
      </c>
      <c r="H69" s="17" t="s">
        <v>228</v>
      </c>
      <c r="J69" s="62">
        <v>3</v>
      </c>
      <c r="K69" s="63">
        <f>G69/J69</f>
        <v>0</v>
      </c>
      <c r="L69" s="104">
        <f>K69/12</f>
        <v>0</v>
      </c>
    </row>
    <row r="70" spans="1:13" ht="23" customHeight="1" thickBot="1">
      <c r="A70" s="23">
        <v>2</v>
      </c>
      <c r="B70" s="58" t="s">
        <v>227</v>
      </c>
      <c r="C70" s="181"/>
      <c r="D70" s="182"/>
      <c r="E70" s="182"/>
      <c r="F70" s="183">
        <v>0</v>
      </c>
      <c r="G70" s="183">
        <f>D70*F70</f>
        <v>0</v>
      </c>
      <c r="H70" s="184" t="s">
        <v>228</v>
      </c>
      <c r="J70" s="62">
        <v>3</v>
      </c>
      <c r="K70" s="63">
        <f>G70/J70</f>
        <v>0</v>
      </c>
      <c r="L70" s="104">
        <f>K70/12</f>
        <v>0</v>
      </c>
    </row>
    <row r="71" spans="1:13" ht="23" customHeight="1" thickBot="1">
      <c r="A71" s="197"/>
      <c r="B71" s="198"/>
      <c r="C71" s="199"/>
      <c r="D71" s="200"/>
      <c r="E71" s="200"/>
      <c r="F71" s="201"/>
      <c r="G71" s="201">
        <f>SUM(G69:G70)</f>
        <v>0</v>
      </c>
      <c r="H71" s="202"/>
    </row>
    <row r="72" spans="1:13" ht="23" customHeight="1">
      <c r="A72" s="55"/>
      <c r="B72" s="186"/>
      <c r="C72" s="187"/>
      <c r="D72" s="188"/>
      <c r="E72" s="188"/>
      <c r="F72" s="189"/>
      <c r="G72" s="189"/>
      <c r="H72" s="190"/>
    </row>
    <row r="73" spans="1:13" ht="23" customHeight="1" thickBot="1">
      <c r="A73" s="55"/>
      <c r="B73" s="186"/>
      <c r="C73" s="187"/>
      <c r="D73" s="188"/>
      <c r="E73" s="188"/>
      <c r="F73" s="189"/>
      <c r="G73" s="189"/>
      <c r="H73" s="190"/>
    </row>
    <row r="74" spans="1:13" s="102" customFormat="1" ht="23" customHeight="1" thickBot="1">
      <c r="A74" s="193" t="s">
        <v>118</v>
      </c>
      <c r="B74" s="194" t="s">
        <v>97</v>
      </c>
      <c r="C74" s="195"/>
      <c r="D74" s="195"/>
      <c r="E74" s="195"/>
      <c r="F74" s="195"/>
      <c r="G74" s="195"/>
      <c r="H74" s="196"/>
    </row>
    <row r="75" spans="1:13" s="102" customFormat="1" ht="23" customHeight="1" thickBot="1">
      <c r="A75" s="185" t="s">
        <v>0</v>
      </c>
      <c r="B75" s="185" t="s">
        <v>1</v>
      </c>
      <c r="C75" s="185" t="s">
        <v>2</v>
      </c>
      <c r="D75" s="191" t="s">
        <v>3</v>
      </c>
      <c r="E75" s="192"/>
      <c r="F75" s="185" t="s">
        <v>14</v>
      </c>
      <c r="G75" s="185" t="s">
        <v>18</v>
      </c>
      <c r="H75" s="185" t="s">
        <v>15</v>
      </c>
    </row>
    <row r="76" spans="1:13" ht="23" customHeight="1" thickBot="1">
      <c r="A76" s="9">
        <v>1</v>
      </c>
      <c r="B76" s="10" t="s">
        <v>116</v>
      </c>
      <c r="C76" s="15" t="s">
        <v>100</v>
      </c>
      <c r="D76" s="16">
        <v>5</v>
      </c>
      <c r="E76" s="16"/>
      <c r="F76" s="12">
        <v>0</v>
      </c>
      <c r="G76" s="12">
        <f>F76*5</f>
        <v>0</v>
      </c>
      <c r="H76" s="17" t="s">
        <v>179</v>
      </c>
      <c r="I76" s="7"/>
    </row>
    <row r="77" spans="1:13" ht="23" customHeight="1" thickBot="1">
      <c r="A77" s="9">
        <v>2</v>
      </c>
      <c r="B77" s="10" t="s">
        <v>117</v>
      </c>
      <c r="C77" s="15" t="s">
        <v>99</v>
      </c>
      <c r="D77" s="16">
        <v>20</v>
      </c>
      <c r="E77" s="16"/>
      <c r="F77" s="12">
        <v>0</v>
      </c>
      <c r="G77" s="12">
        <f>F77*5</f>
        <v>0</v>
      </c>
      <c r="H77" s="17" t="s">
        <v>180</v>
      </c>
      <c r="I77" s="7"/>
    </row>
    <row r="78" spans="1:13" ht="23" customHeight="1" thickBot="1">
      <c r="A78" s="9">
        <v>3</v>
      </c>
      <c r="B78" s="11" t="s">
        <v>101</v>
      </c>
      <c r="C78" s="15" t="s">
        <v>100</v>
      </c>
      <c r="D78" s="60">
        <v>5</v>
      </c>
      <c r="E78" s="60"/>
      <c r="F78" s="15">
        <v>0</v>
      </c>
      <c r="G78" s="16">
        <f>F78*5</f>
        <v>0</v>
      </c>
      <c r="H78" s="17" t="s">
        <v>140</v>
      </c>
      <c r="I78" s="7"/>
    </row>
    <row r="79" spans="1:13" ht="23" customHeight="1" thickBot="1">
      <c r="A79" s="9">
        <v>4</v>
      </c>
      <c r="B79" s="10" t="s">
        <v>93</v>
      </c>
      <c r="C79" s="12" t="s">
        <v>102</v>
      </c>
      <c r="D79" s="16">
        <v>2000</v>
      </c>
      <c r="E79" s="16"/>
      <c r="F79" s="16">
        <v>0</v>
      </c>
      <c r="G79" s="59">
        <f>F79*D79</f>
        <v>0</v>
      </c>
      <c r="H79" s="17" t="s">
        <v>183</v>
      </c>
      <c r="I79" s="7"/>
    </row>
    <row r="80" spans="1:13" ht="23" customHeight="1" thickBot="1">
      <c r="A80" s="9">
        <v>5</v>
      </c>
      <c r="B80" s="10" t="s">
        <v>92</v>
      </c>
      <c r="C80" s="15" t="s">
        <v>103</v>
      </c>
      <c r="D80" s="16">
        <v>2000</v>
      </c>
      <c r="E80" s="16"/>
      <c r="F80" s="12">
        <v>0</v>
      </c>
      <c r="G80" s="12">
        <f>F80*D80</f>
        <v>0</v>
      </c>
      <c r="H80" s="17" t="s">
        <v>183</v>
      </c>
      <c r="I80" s="7"/>
    </row>
    <row r="81" spans="1:9" ht="23" customHeight="1" thickBot="1">
      <c r="A81" s="9">
        <v>6</v>
      </c>
      <c r="B81" s="10" t="s">
        <v>141</v>
      </c>
      <c r="C81" s="15" t="s">
        <v>142</v>
      </c>
      <c r="D81" s="16">
        <v>2000</v>
      </c>
      <c r="E81" s="16"/>
      <c r="F81" s="12">
        <v>0</v>
      </c>
      <c r="G81" s="12">
        <f>F81*2000</f>
        <v>0</v>
      </c>
      <c r="H81" s="17" t="s">
        <v>183</v>
      </c>
      <c r="I81" s="7"/>
    </row>
    <row r="82" spans="1:9" ht="23" customHeight="1" thickBot="1">
      <c r="A82" s="9">
        <v>7</v>
      </c>
      <c r="B82" s="11" t="s">
        <v>104</v>
      </c>
      <c r="C82" s="15" t="s">
        <v>114</v>
      </c>
      <c r="D82" s="16">
        <v>5</v>
      </c>
      <c r="E82" s="16"/>
      <c r="F82" s="12">
        <v>0</v>
      </c>
      <c r="G82" s="12">
        <f>F82*5</f>
        <v>0</v>
      </c>
      <c r="H82" s="17" t="s">
        <v>183</v>
      </c>
      <c r="I82" s="7"/>
    </row>
    <row r="83" spans="1:9" ht="23" customHeight="1" thickBot="1">
      <c r="A83" s="9">
        <v>8</v>
      </c>
      <c r="B83" s="11" t="s">
        <v>105</v>
      </c>
      <c r="C83" s="15" t="s">
        <v>115</v>
      </c>
      <c r="D83" s="16">
        <v>5</v>
      </c>
      <c r="E83" s="16"/>
      <c r="F83" s="12">
        <v>0</v>
      </c>
      <c r="G83" s="12">
        <f>F83*5</f>
        <v>0</v>
      </c>
      <c r="H83" s="17" t="s">
        <v>183</v>
      </c>
      <c r="I83" s="7"/>
    </row>
    <row r="84" spans="1:9" ht="23" customHeight="1" thickBot="1">
      <c r="A84" s="9">
        <v>9</v>
      </c>
      <c r="B84" s="10" t="s">
        <v>130</v>
      </c>
      <c r="C84" s="15" t="s">
        <v>147</v>
      </c>
      <c r="D84" s="16">
        <v>1</v>
      </c>
      <c r="E84" s="16"/>
      <c r="F84" s="12">
        <v>0</v>
      </c>
      <c r="G84" s="12">
        <f>F84*1</f>
        <v>0</v>
      </c>
      <c r="H84" s="17" t="s">
        <v>181</v>
      </c>
      <c r="I84" s="7"/>
    </row>
    <row r="85" spans="1:9" ht="23" customHeight="1" thickBot="1">
      <c r="A85" s="9">
        <v>10</v>
      </c>
      <c r="B85" s="19" t="s">
        <v>131</v>
      </c>
      <c r="C85" s="15" t="s">
        <v>148</v>
      </c>
      <c r="D85" s="16">
        <v>1</v>
      </c>
      <c r="E85" s="16"/>
      <c r="F85" s="20">
        <v>0</v>
      </c>
      <c r="G85" s="20">
        <f>F85</f>
        <v>0</v>
      </c>
      <c r="H85" s="17" t="s">
        <v>181</v>
      </c>
      <c r="I85" s="7"/>
    </row>
    <row r="86" spans="1:9" ht="23" customHeight="1" thickBot="1">
      <c r="A86" s="9">
        <v>11</v>
      </c>
      <c r="B86" s="19" t="s">
        <v>132</v>
      </c>
      <c r="C86" s="15" t="s">
        <v>149</v>
      </c>
      <c r="D86" s="16">
        <v>1</v>
      </c>
      <c r="E86" s="16"/>
      <c r="F86" s="12">
        <v>0</v>
      </c>
      <c r="G86" s="12">
        <f>F86</f>
        <v>0</v>
      </c>
      <c r="H86" s="17" t="s">
        <v>181</v>
      </c>
      <c r="I86" s="7"/>
    </row>
    <row r="87" spans="1:9" ht="23" customHeight="1" thickBot="1">
      <c r="A87" s="9">
        <v>12</v>
      </c>
      <c r="B87" s="19" t="s">
        <v>133</v>
      </c>
      <c r="C87" s="15" t="s">
        <v>150</v>
      </c>
      <c r="D87" s="16">
        <v>5</v>
      </c>
      <c r="E87" s="16"/>
      <c r="F87" s="12">
        <v>0</v>
      </c>
      <c r="G87" s="12">
        <f>F87*5</f>
        <v>0</v>
      </c>
      <c r="H87" s="17" t="s">
        <v>184</v>
      </c>
      <c r="I87" s="7"/>
    </row>
    <row r="88" spans="1:9" ht="23" customHeight="1" thickBot="1">
      <c r="A88" s="9">
        <v>13</v>
      </c>
      <c r="B88" s="19" t="s">
        <v>134</v>
      </c>
      <c r="C88" s="15" t="s">
        <v>151</v>
      </c>
      <c r="D88" s="16">
        <v>5</v>
      </c>
      <c r="E88" s="16"/>
      <c r="F88" s="12">
        <v>0</v>
      </c>
      <c r="G88" s="12">
        <f>F88*5</f>
        <v>0</v>
      </c>
      <c r="H88" s="17" t="s">
        <v>184</v>
      </c>
      <c r="I88" s="7"/>
    </row>
    <row r="89" spans="1:9" ht="23" customHeight="1" thickBot="1">
      <c r="A89" s="9">
        <v>14</v>
      </c>
      <c r="B89" s="19" t="s">
        <v>135</v>
      </c>
      <c r="C89" s="15" t="s">
        <v>152</v>
      </c>
      <c r="D89" s="16">
        <v>1</v>
      </c>
      <c r="E89" s="16"/>
      <c r="F89" s="12">
        <v>0</v>
      </c>
      <c r="G89" s="12">
        <f>F89</f>
        <v>0</v>
      </c>
      <c r="H89" s="17" t="s">
        <v>185</v>
      </c>
      <c r="I89" s="7"/>
    </row>
    <row r="90" spans="1:9" ht="23" customHeight="1" thickBot="1">
      <c r="A90" s="9">
        <v>15</v>
      </c>
      <c r="B90" s="19" t="s">
        <v>136</v>
      </c>
      <c r="C90" s="15" t="s">
        <v>152</v>
      </c>
      <c r="D90" s="16">
        <v>1</v>
      </c>
      <c r="E90" s="16"/>
      <c r="F90" s="12">
        <v>0</v>
      </c>
      <c r="G90" s="12">
        <f>F90</f>
        <v>0</v>
      </c>
      <c r="H90" s="17" t="s">
        <v>185</v>
      </c>
      <c r="I90" s="7"/>
    </row>
    <row r="91" spans="1:9" ht="23" customHeight="1" thickBot="1">
      <c r="A91" s="9">
        <v>16</v>
      </c>
      <c r="B91" s="19" t="s">
        <v>137</v>
      </c>
      <c r="C91" s="15" t="s">
        <v>152</v>
      </c>
      <c r="D91" s="16">
        <v>1</v>
      </c>
      <c r="E91" s="16"/>
      <c r="F91" s="12">
        <v>0</v>
      </c>
      <c r="G91" s="12">
        <f>F91</f>
        <v>0</v>
      </c>
      <c r="H91" s="17" t="s">
        <v>185</v>
      </c>
      <c r="I91" s="7"/>
    </row>
    <row r="92" spans="1:9" ht="23" customHeight="1" thickBot="1">
      <c r="A92" s="9">
        <v>17</v>
      </c>
      <c r="B92" s="19" t="s">
        <v>138</v>
      </c>
      <c r="C92" s="15" t="s">
        <v>152</v>
      </c>
      <c r="D92" s="16">
        <v>1</v>
      </c>
      <c r="E92" s="16"/>
      <c r="F92" s="12">
        <v>0</v>
      </c>
      <c r="G92" s="12">
        <f>F92</f>
        <v>0</v>
      </c>
      <c r="H92" s="17" t="s">
        <v>185</v>
      </c>
      <c r="I92" s="7"/>
    </row>
    <row r="93" spans="1:9" ht="23" customHeight="1" thickBot="1">
      <c r="A93" s="9">
        <v>18</v>
      </c>
      <c r="B93" s="19" t="s">
        <v>139</v>
      </c>
      <c r="C93" s="15" t="s">
        <v>153</v>
      </c>
      <c r="D93" s="16">
        <v>1</v>
      </c>
      <c r="E93" s="16"/>
      <c r="F93" s="12">
        <v>0</v>
      </c>
      <c r="G93" s="12">
        <f>F93</f>
        <v>0</v>
      </c>
      <c r="H93" s="17" t="s">
        <v>186</v>
      </c>
      <c r="I93" s="7"/>
    </row>
    <row r="94" spans="1:9" ht="23" customHeight="1" thickBot="1">
      <c r="A94" s="9">
        <v>19</v>
      </c>
      <c r="B94" s="19" t="s">
        <v>154</v>
      </c>
      <c r="C94" s="15" t="s">
        <v>157</v>
      </c>
      <c r="D94" s="16">
        <v>5</v>
      </c>
      <c r="E94" s="16"/>
      <c r="F94" s="12">
        <v>0</v>
      </c>
      <c r="G94" s="12">
        <f>F94*5</f>
        <v>0</v>
      </c>
      <c r="H94" s="17" t="s">
        <v>187</v>
      </c>
      <c r="I94" s="7"/>
    </row>
    <row r="95" spans="1:9" ht="23" customHeight="1" thickBot="1">
      <c r="A95" s="9">
        <v>20</v>
      </c>
      <c r="B95" s="19" t="s">
        <v>155</v>
      </c>
      <c r="C95" s="15" t="s">
        <v>156</v>
      </c>
      <c r="D95" s="16">
        <v>48</v>
      </c>
      <c r="E95" s="16"/>
      <c r="F95" s="12">
        <v>0</v>
      </c>
      <c r="G95" s="12">
        <f>F95*48</f>
        <v>0</v>
      </c>
      <c r="H95" s="17" t="s">
        <v>183</v>
      </c>
      <c r="I95" s="7"/>
    </row>
    <row r="96" spans="1:9" ht="23" customHeight="1" thickBot="1">
      <c r="A96" s="18">
        <v>21</v>
      </c>
      <c r="B96" s="19" t="s">
        <v>161</v>
      </c>
      <c r="C96" s="15" t="s">
        <v>162</v>
      </c>
      <c r="D96" s="16">
        <v>1</v>
      </c>
      <c r="E96" s="16"/>
      <c r="F96" s="12">
        <v>0</v>
      </c>
      <c r="G96" s="12">
        <f>F96</f>
        <v>0</v>
      </c>
      <c r="H96" s="17" t="s">
        <v>188</v>
      </c>
      <c r="I96" s="7"/>
    </row>
    <row r="97" spans="1:9" ht="23" customHeight="1" thickBot="1">
      <c r="A97" s="9"/>
      <c r="B97" s="79" t="s">
        <v>41</v>
      </c>
      <c r="C97" s="12"/>
      <c r="D97" s="16"/>
      <c r="E97" s="16"/>
      <c r="F97" s="16"/>
      <c r="G97" s="77">
        <f>SUM(G76:G96)</f>
        <v>0</v>
      </c>
      <c r="H97" s="13"/>
      <c r="I97" s="7"/>
    </row>
    <row r="98" spans="1:9" ht="23" customHeight="1" thickBot="1"/>
    <row r="99" spans="1:9" s="39" customFormat="1" ht="23" customHeight="1" thickBot="1">
      <c r="A99" s="101" t="s">
        <v>146</v>
      </c>
      <c r="B99" s="152" t="s">
        <v>336</v>
      </c>
      <c r="C99" s="153"/>
      <c r="D99" s="153"/>
      <c r="E99" s="153"/>
      <c r="F99" s="153"/>
      <c r="G99" s="153"/>
      <c r="H99" s="154"/>
    </row>
    <row r="100" spans="1:9" s="39" customFormat="1" ht="23" customHeight="1" thickBot="1">
      <c r="A100" s="101" t="s">
        <v>0</v>
      </c>
      <c r="B100" s="101" t="s">
        <v>120</v>
      </c>
      <c r="C100" s="101" t="s">
        <v>119</v>
      </c>
      <c r="D100" s="101" t="s">
        <v>128</v>
      </c>
      <c r="E100" s="101"/>
      <c r="F100" s="101" t="s">
        <v>129</v>
      </c>
      <c r="G100" s="101" t="s">
        <v>18</v>
      </c>
      <c r="H100" s="101" t="s">
        <v>15</v>
      </c>
    </row>
    <row r="101" spans="1:9" ht="23" customHeight="1" thickBot="1">
      <c r="A101" s="9">
        <v>1</v>
      </c>
      <c r="B101" s="10" t="s">
        <v>121</v>
      </c>
      <c r="C101" s="15" t="s">
        <v>122</v>
      </c>
      <c r="D101" s="74">
        <v>1</v>
      </c>
      <c r="E101" s="74" t="s">
        <v>216</v>
      </c>
      <c r="F101" s="12">
        <v>0</v>
      </c>
      <c r="G101" s="12">
        <f>F101*D101</f>
        <v>0</v>
      </c>
      <c r="H101" s="21" t="s">
        <v>176</v>
      </c>
      <c r="I101" s="7"/>
    </row>
    <row r="102" spans="1:9" ht="23" customHeight="1" thickBot="1">
      <c r="A102" s="9">
        <v>2</v>
      </c>
      <c r="B102" s="10" t="s">
        <v>123</v>
      </c>
      <c r="C102" s="15" t="s">
        <v>124</v>
      </c>
      <c r="D102" s="74">
        <v>1</v>
      </c>
      <c r="E102" s="74" t="s">
        <v>216</v>
      </c>
      <c r="F102" s="12">
        <v>0</v>
      </c>
      <c r="G102" s="12">
        <f t="shared" ref="G102:G105" si="11">F102*D102</f>
        <v>0</v>
      </c>
      <c r="H102" s="21" t="s">
        <v>176</v>
      </c>
      <c r="I102" s="7"/>
    </row>
    <row r="103" spans="1:9" ht="23" customHeight="1" thickBot="1">
      <c r="A103" s="9">
        <v>3</v>
      </c>
      <c r="B103" s="11" t="s">
        <v>123</v>
      </c>
      <c r="C103" s="15" t="s">
        <v>125</v>
      </c>
      <c r="D103" s="75">
        <v>2</v>
      </c>
      <c r="E103" s="75" t="s">
        <v>216</v>
      </c>
      <c r="F103" s="15">
        <v>0</v>
      </c>
      <c r="G103" s="12">
        <f t="shared" si="11"/>
        <v>0</v>
      </c>
      <c r="H103" s="21" t="s">
        <v>176</v>
      </c>
      <c r="I103" s="7"/>
    </row>
    <row r="104" spans="1:9" ht="23" customHeight="1" thickBot="1">
      <c r="A104" s="9">
        <v>4</v>
      </c>
      <c r="B104" s="10" t="s">
        <v>126</v>
      </c>
      <c r="C104" s="12" t="s">
        <v>127</v>
      </c>
      <c r="D104" s="74">
        <v>2</v>
      </c>
      <c r="E104" s="74" t="s">
        <v>216</v>
      </c>
      <c r="F104" s="16">
        <v>0</v>
      </c>
      <c r="G104" s="12">
        <f t="shared" si="11"/>
        <v>0</v>
      </c>
      <c r="H104" s="21" t="s">
        <v>176</v>
      </c>
      <c r="I104" s="7"/>
    </row>
    <row r="105" spans="1:9" ht="23" customHeight="1" thickBot="1">
      <c r="A105" s="9">
        <v>5</v>
      </c>
      <c r="B105" s="10" t="s">
        <v>123</v>
      </c>
      <c r="C105" s="12" t="s">
        <v>158</v>
      </c>
      <c r="D105" s="74">
        <v>1</v>
      </c>
      <c r="E105" s="74" t="s">
        <v>216</v>
      </c>
      <c r="F105" s="16">
        <v>0</v>
      </c>
      <c r="G105" s="12">
        <f t="shared" si="11"/>
        <v>0</v>
      </c>
      <c r="H105" s="17" t="s">
        <v>160</v>
      </c>
      <c r="I105" s="7"/>
    </row>
    <row r="106" spans="1:9" ht="23" customHeight="1" thickBot="1">
      <c r="A106" s="9"/>
      <c r="B106" s="79" t="s">
        <v>41</v>
      </c>
      <c r="C106" s="12"/>
      <c r="D106" s="16"/>
      <c r="E106" s="16"/>
      <c r="F106" s="16"/>
      <c r="G106" s="73">
        <f>SUM(G101:G105)</f>
        <v>0</v>
      </c>
      <c r="H106" s="13"/>
      <c r="I106" s="7"/>
    </row>
    <row r="107" spans="1:9" s="102" customFormat="1" ht="23" customHeight="1" thickBot="1">
      <c r="A107" s="101" t="s">
        <v>163</v>
      </c>
      <c r="B107" s="152" t="s">
        <v>337</v>
      </c>
      <c r="C107" s="153"/>
      <c r="D107" s="153"/>
      <c r="E107" s="153"/>
      <c r="F107" s="153"/>
      <c r="G107" s="153"/>
      <c r="H107" s="154"/>
    </row>
    <row r="108" spans="1:9" ht="23" customHeight="1" thickBot="1">
      <c r="A108" s="9">
        <v>1</v>
      </c>
      <c r="B108" s="11" t="s">
        <v>143</v>
      </c>
      <c r="C108" s="15"/>
      <c r="D108" s="76">
        <v>1</v>
      </c>
      <c r="E108" s="76" t="s">
        <v>217</v>
      </c>
      <c r="F108" s="12">
        <v>0</v>
      </c>
      <c r="G108" s="12">
        <f>F108*D108</f>
        <v>0</v>
      </c>
      <c r="H108" s="21" t="s">
        <v>176</v>
      </c>
      <c r="I108" s="7"/>
    </row>
    <row r="109" spans="1:9" ht="23" customHeight="1" thickBot="1">
      <c r="A109" s="9">
        <v>2</v>
      </c>
      <c r="B109" s="11" t="s">
        <v>144</v>
      </c>
      <c r="C109" s="15"/>
      <c r="D109" s="76">
        <v>1</v>
      </c>
      <c r="E109" s="76" t="s">
        <v>217</v>
      </c>
      <c r="F109" s="12">
        <v>0</v>
      </c>
      <c r="G109" s="12">
        <f t="shared" ref="G109:G112" si="12">F109*D109</f>
        <v>0</v>
      </c>
      <c r="H109" s="21" t="s">
        <v>176</v>
      </c>
      <c r="I109" s="7"/>
    </row>
    <row r="110" spans="1:9" ht="23" customHeight="1" thickBot="1">
      <c r="A110" s="9">
        <v>3</v>
      </c>
      <c r="B110" s="10" t="s">
        <v>145</v>
      </c>
      <c r="C110" s="15"/>
      <c r="D110" s="76">
        <v>1</v>
      </c>
      <c r="E110" s="76" t="s">
        <v>217</v>
      </c>
      <c r="F110" s="12">
        <v>0</v>
      </c>
      <c r="G110" s="12">
        <f t="shared" si="12"/>
        <v>0</v>
      </c>
      <c r="H110" s="21" t="s">
        <v>176</v>
      </c>
      <c r="I110" s="7"/>
    </row>
    <row r="111" spans="1:9" ht="23" customHeight="1" thickBot="1">
      <c r="A111" s="9">
        <v>4</v>
      </c>
      <c r="B111" s="10" t="s">
        <v>236</v>
      </c>
      <c r="C111" s="15"/>
      <c r="D111" s="76">
        <v>1</v>
      </c>
      <c r="E111" s="76" t="s">
        <v>217</v>
      </c>
      <c r="F111" s="12">
        <v>0</v>
      </c>
      <c r="G111" s="12">
        <f t="shared" ref="G111" si="13">F111*D111</f>
        <v>0</v>
      </c>
      <c r="H111" s="21" t="s">
        <v>176</v>
      </c>
      <c r="I111" s="7"/>
    </row>
    <row r="112" spans="1:9" ht="23" customHeight="1" thickBot="1">
      <c r="A112" s="9">
        <v>5</v>
      </c>
      <c r="B112" s="10" t="s">
        <v>169</v>
      </c>
      <c r="C112" s="15"/>
      <c r="D112" s="76">
        <v>7</v>
      </c>
      <c r="E112" s="76" t="s">
        <v>216</v>
      </c>
      <c r="F112" s="12">
        <v>0</v>
      </c>
      <c r="G112" s="12">
        <f t="shared" si="12"/>
        <v>0</v>
      </c>
      <c r="H112" s="21" t="s">
        <v>176</v>
      </c>
      <c r="I112" s="7"/>
    </row>
    <row r="113" spans="1:9" ht="23" customHeight="1" thickBot="1">
      <c r="A113" s="18"/>
      <c r="B113" s="78" t="s">
        <v>41</v>
      </c>
      <c r="C113" s="15"/>
      <c r="D113" s="16"/>
      <c r="E113" s="16"/>
      <c r="F113" s="20"/>
      <c r="G113" s="73">
        <f>SUM(G108:G112)</f>
        <v>0</v>
      </c>
      <c r="H113" s="13"/>
      <c r="I113" s="7"/>
    </row>
    <row r="114" spans="1:9" s="102" customFormat="1" ht="23" customHeight="1" thickBot="1">
      <c r="A114" s="101" t="s">
        <v>224</v>
      </c>
      <c r="B114" s="152" t="s">
        <v>164</v>
      </c>
      <c r="C114" s="153"/>
      <c r="D114" s="153"/>
      <c r="E114" s="153"/>
      <c r="F114" s="153"/>
      <c r="G114" s="153"/>
      <c r="H114" s="154"/>
    </row>
    <row r="115" spans="1:9" ht="23" customHeight="1" thickBot="1">
      <c r="A115" s="9">
        <v>1</v>
      </c>
      <c r="B115" s="11" t="s">
        <v>165</v>
      </c>
      <c r="C115" s="15"/>
      <c r="D115" s="76">
        <v>7</v>
      </c>
      <c r="E115" s="76" t="s">
        <v>216</v>
      </c>
      <c r="F115" s="12">
        <v>0</v>
      </c>
      <c r="G115" s="12">
        <f>F115*D115</f>
        <v>0</v>
      </c>
      <c r="H115" s="17" t="s">
        <v>177</v>
      </c>
      <c r="I115" s="7"/>
    </row>
    <row r="116" spans="1:9" ht="23" customHeight="1" thickBot="1">
      <c r="A116" s="9">
        <v>2</v>
      </c>
      <c r="B116" s="11" t="s">
        <v>166</v>
      </c>
      <c r="C116" s="15"/>
      <c r="D116" s="76">
        <v>7</v>
      </c>
      <c r="E116" s="76" t="s">
        <v>216</v>
      </c>
      <c r="F116" s="12">
        <v>0</v>
      </c>
      <c r="G116" s="12">
        <f t="shared" ref="G116:G121" si="14">F116*D116</f>
        <v>0</v>
      </c>
      <c r="H116" s="17" t="s">
        <v>177</v>
      </c>
      <c r="I116" s="7"/>
    </row>
    <row r="117" spans="1:9" ht="23" customHeight="1" thickBot="1">
      <c r="A117" s="9">
        <v>3</v>
      </c>
      <c r="B117" s="11" t="s">
        <v>173</v>
      </c>
      <c r="C117" s="15"/>
      <c r="D117" s="76">
        <v>1</v>
      </c>
      <c r="E117" s="76" t="s">
        <v>218</v>
      </c>
      <c r="F117" s="12">
        <v>0</v>
      </c>
      <c r="G117" s="12">
        <f t="shared" si="14"/>
        <v>0</v>
      </c>
      <c r="H117" s="17" t="s">
        <v>177</v>
      </c>
      <c r="I117" s="7"/>
    </row>
    <row r="118" spans="1:9" ht="23" customHeight="1" thickBot="1">
      <c r="A118" s="9">
        <v>4</v>
      </c>
      <c r="B118" s="11" t="s">
        <v>174</v>
      </c>
      <c r="C118" s="15"/>
      <c r="D118" s="76">
        <v>1</v>
      </c>
      <c r="E118" s="76" t="s">
        <v>214</v>
      </c>
      <c r="F118" s="12">
        <v>0</v>
      </c>
      <c r="G118" s="12">
        <f t="shared" si="14"/>
        <v>0</v>
      </c>
      <c r="H118" s="17" t="s">
        <v>177</v>
      </c>
      <c r="I118" s="7"/>
    </row>
    <row r="119" spans="1:9" ht="23" customHeight="1" thickBot="1">
      <c r="A119" s="9">
        <v>5</v>
      </c>
      <c r="B119" s="11" t="s">
        <v>178</v>
      </c>
      <c r="C119" s="15"/>
      <c r="D119" s="76">
        <v>1</v>
      </c>
      <c r="E119" s="76" t="s">
        <v>214</v>
      </c>
      <c r="F119" s="12">
        <v>0</v>
      </c>
      <c r="G119" s="12">
        <f t="shared" si="14"/>
        <v>0</v>
      </c>
      <c r="H119" s="17" t="s">
        <v>177</v>
      </c>
      <c r="I119" s="7"/>
    </row>
    <row r="120" spans="1:9" ht="23" customHeight="1" thickBot="1">
      <c r="A120" s="9">
        <v>6</v>
      </c>
      <c r="B120" s="11" t="s">
        <v>175</v>
      </c>
      <c r="C120" s="15"/>
      <c r="D120" s="76">
        <v>10</v>
      </c>
      <c r="E120" s="76" t="s">
        <v>214</v>
      </c>
      <c r="F120" s="12">
        <v>0</v>
      </c>
      <c r="G120" s="12">
        <f t="shared" si="14"/>
        <v>0</v>
      </c>
      <c r="H120" s="17" t="s">
        <v>177</v>
      </c>
      <c r="I120" s="7"/>
    </row>
    <row r="121" spans="1:9" ht="23" customHeight="1" thickBot="1">
      <c r="A121" s="9">
        <v>7</v>
      </c>
      <c r="B121" s="11" t="s">
        <v>182</v>
      </c>
      <c r="C121" s="15"/>
      <c r="D121" s="76">
        <v>1</v>
      </c>
      <c r="E121" s="76" t="s">
        <v>214</v>
      </c>
      <c r="F121" s="12">
        <v>0</v>
      </c>
      <c r="G121" s="12">
        <f t="shared" si="14"/>
        <v>0</v>
      </c>
      <c r="H121" s="17" t="s">
        <v>176</v>
      </c>
      <c r="I121" s="7"/>
    </row>
    <row r="122" spans="1:9" ht="23" customHeight="1" thickBot="1">
      <c r="A122" s="18"/>
      <c r="B122" s="78" t="s">
        <v>41</v>
      </c>
      <c r="C122" s="15"/>
      <c r="D122" s="16"/>
      <c r="E122" s="16"/>
      <c r="F122" s="12"/>
      <c r="G122" s="73">
        <f>SUM(G115:G121)</f>
        <v>0</v>
      </c>
      <c r="H122" s="13"/>
      <c r="I122" s="7"/>
    </row>
    <row r="124" spans="1:9" ht="23" customHeight="1" thickBot="1">
      <c r="A124" s="80"/>
      <c r="B124" s="81"/>
      <c r="C124" s="80"/>
      <c r="D124" s="82"/>
      <c r="E124" s="82"/>
      <c r="F124" s="80"/>
      <c r="G124" s="83"/>
      <c r="H124" s="80"/>
    </row>
    <row r="126" spans="1:9" ht="23" customHeight="1" thickBot="1">
      <c r="A126" s="84"/>
      <c r="B126" s="85" t="s">
        <v>106</v>
      </c>
      <c r="C126" s="84"/>
      <c r="D126" s="86"/>
      <c r="E126" s="86"/>
      <c r="F126" s="84"/>
      <c r="G126" s="87">
        <f>G71+G122+G113+G106+G97+G65+G32+G18</f>
        <v>0</v>
      </c>
      <c r="H126" s="84"/>
    </row>
    <row r="127" spans="1:9" ht="23" customHeight="1" thickTop="1"/>
    <row r="128" spans="1:9" ht="23" customHeight="1">
      <c r="B128" s="94" t="s">
        <v>211</v>
      </c>
    </row>
    <row r="129" spans="2:2" ht="23" customHeight="1">
      <c r="B129" s="4"/>
    </row>
  </sheetData>
  <mergeCells count="17">
    <mergeCell ref="D35:E35"/>
    <mergeCell ref="J5:M5"/>
    <mergeCell ref="J20:M20"/>
    <mergeCell ref="J34:M34"/>
    <mergeCell ref="D75:E75"/>
    <mergeCell ref="D68:E68"/>
    <mergeCell ref="B67:H67"/>
    <mergeCell ref="J67:L67"/>
    <mergeCell ref="B99:H99"/>
    <mergeCell ref="B107:H107"/>
    <mergeCell ref="B114:H114"/>
    <mergeCell ref="B74:H74"/>
    <mergeCell ref="B5:H5"/>
    <mergeCell ref="B20:H20"/>
    <mergeCell ref="B34:H34"/>
    <mergeCell ref="D6:E6"/>
    <mergeCell ref="D21:E21"/>
  </mergeCells>
  <pageMargins left="0.7" right="0.7" top="0.75" bottom="0.75" header="0.3" footer="0.3"/>
  <pageSetup paperSize="9" scale="53" fitToHeight="3"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82BE2-9EDB-4A43-A3A6-A0ACBBA15EA8}">
  <dimension ref="A1:F14"/>
  <sheetViews>
    <sheetView workbookViewId="0">
      <selection activeCell="A17" sqref="A17"/>
    </sheetView>
  </sheetViews>
  <sheetFormatPr baseColWidth="10" defaultRowHeight="21"/>
  <cols>
    <col min="1" max="1" width="28.5" style="40" bestFit="1" customWidth="1"/>
    <col min="2" max="2" width="10.5" style="40" bestFit="1" customWidth="1"/>
    <col min="3" max="3" width="10.83203125" style="40" bestFit="1" customWidth="1"/>
    <col min="4" max="4" width="16.83203125" style="40" bestFit="1" customWidth="1"/>
    <col min="5" max="5" width="16.33203125" style="40" bestFit="1" customWidth="1"/>
    <col min="6" max="6" width="49.83203125" style="40" bestFit="1" customWidth="1"/>
    <col min="7" max="16384" width="10.83203125" style="40"/>
  </cols>
  <sheetData>
    <row r="1" spans="1:6">
      <c r="A1" s="5" t="s">
        <v>219</v>
      </c>
    </row>
    <row r="2" spans="1:6" ht="22" thickBot="1">
      <c r="A2" s="5"/>
      <c r="B2" s="5"/>
      <c r="C2" s="105"/>
      <c r="D2" s="105"/>
      <c r="F2" s="105"/>
    </row>
    <row r="3" spans="1:6" ht="45" thickBot="1">
      <c r="A3" s="106"/>
      <c r="B3" s="129" t="s">
        <v>223</v>
      </c>
      <c r="C3" s="130" t="s">
        <v>283</v>
      </c>
      <c r="D3" s="130" t="s">
        <v>213</v>
      </c>
      <c r="E3" s="130" t="s">
        <v>18</v>
      </c>
      <c r="F3" s="106"/>
    </row>
    <row r="4" spans="1:6" ht="22" thickBot="1">
      <c r="A4" s="109" t="s">
        <v>212</v>
      </c>
      <c r="B4" s="110"/>
      <c r="C4" s="110"/>
      <c r="D4" s="111"/>
      <c r="E4" s="111"/>
      <c r="F4" s="106"/>
    </row>
    <row r="5" spans="1:6" ht="22" thickBot="1">
      <c r="A5" s="106" t="s">
        <v>220</v>
      </c>
      <c r="B5" s="108">
        <v>50</v>
      </c>
      <c r="C5" s="110" t="s">
        <v>229</v>
      </c>
      <c r="D5" s="111">
        <v>20000</v>
      </c>
      <c r="E5" s="111">
        <f>B5*D5</f>
        <v>1000000</v>
      </c>
      <c r="F5" s="106" t="s">
        <v>237</v>
      </c>
    </row>
    <row r="6" spans="1:6" ht="22" thickBot="1">
      <c r="A6" s="106" t="s">
        <v>181</v>
      </c>
      <c r="B6" s="108">
        <v>50</v>
      </c>
      <c r="C6" s="110" t="s">
        <v>229</v>
      </c>
      <c r="D6" s="111">
        <v>20000</v>
      </c>
      <c r="E6" s="111">
        <f t="shared" ref="E6:E8" si="0">B6*D6</f>
        <v>1000000</v>
      </c>
      <c r="F6" s="106"/>
    </row>
    <row r="7" spans="1:6" ht="22" thickBot="1">
      <c r="A7" s="106" t="s">
        <v>221</v>
      </c>
      <c r="B7" s="107">
        <v>30</v>
      </c>
      <c r="C7" s="111" t="s">
        <v>230</v>
      </c>
      <c r="D7" s="111">
        <v>18000</v>
      </c>
      <c r="E7" s="111">
        <f t="shared" si="0"/>
        <v>540000</v>
      </c>
      <c r="F7" s="106"/>
    </row>
    <row r="8" spans="1:6" ht="22" thickBot="1">
      <c r="A8" s="106" t="s">
        <v>222</v>
      </c>
      <c r="B8" s="107">
        <v>30</v>
      </c>
      <c r="C8" s="111" t="s">
        <v>230</v>
      </c>
      <c r="D8" s="111">
        <v>25000</v>
      </c>
      <c r="E8" s="111">
        <f t="shared" si="0"/>
        <v>750000</v>
      </c>
      <c r="F8" s="106"/>
    </row>
    <row r="9" spans="1:6" ht="22" thickBot="1">
      <c r="A9" s="106"/>
      <c r="B9" s="107"/>
      <c r="C9" s="111"/>
      <c r="D9" s="111"/>
      <c r="E9" s="106"/>
      <c r="F9" s="111"/>
    </row>
    <row r="10" spans="1:6" ht="22" thickBot="1">
      <c r="A10" s="109" t="s">
        <v>231</v>
      </c>
      <c r="B10" s="107"/>
      <c r="C10" s="111"/>
      <c r="D10" s="111"/>
      <c r="E10" s="110">
        <f>SUM(E5:E9)</f>
        <v>3290000</v>
      </c>
      <c r="F10" s="106"/>
    </row>
    <row r="11" spans="1:6" ht="22" thickBot="1">
      <c r="A11" s="106"/>
      <c r="B11" s="107"/>
      <c r="C11" s="111"/>
      <c r="D11" s="111"/>
      <c r="E11" s="110"/>
      <c r="F11" s="106"/>
    </row>
    <row r="12" spans="1:6" ht="22" thickBot="1">
      <c r="A12" s="106" t="s">
        <v>232</v>
      </c>
      <c r="B12" s="107">
        <v>20</v>
      </c>
      <c r="C12" s="111" t="s">
        <v>281</v>
      </c>
      <c r="D12" s="111"/>
      <c r="E12" s="111">
        <f>E10*B12</f>
        <v>65800000</v>
      </c>
      <c r="F12" s="106" t="s">
        <v>234</v>
      </c>
    </row>
    <row r="13" spans="1:6" ht="22" thickBot="1">
      <c r="A13" s="106" t="s">
        <v>233</v>
      </c>
      <c r="B13" s="107">
        <v>12</v>
      </c>
      <c r="C13" s="111" t="s">
        <v>282</v>
      </c>
      <c r="D13" s="111"/>
      <c r="E13" s="111">
        <f>E12*B13</f>
        <v>789600000</v>
      </c>
      <c r="F13" s="106" t="s">
        <v>235</v>
      </c>
    </row>
    <row r="14" spans="1:6" ht="22" thickBot="1">
      <c r="A14" s="106"/>
      <c r="B14" s="111"/>
      <c r="C14" s="111"/>
      <c r="D14" s="111"/>
      <c r="E14" s="111"/>
      <c r="F14" s="10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EB3BE-9A98-0644-A98A-0F5F2533904D}">
  <dimension ref="A1:G52"/>
  <sheetViews>
    <sheetView zoomScaleNormal="100" workbookViewId="0">
      <selection activeCell="D7" sqref="D7"/>
    </sheetView>
  </sheetViews>
  <sheetFormatPr baseColWidth="10" defaultRowHeight="21"/>
  <cols>
    <col min="1" max="1" width="10.83203125" style="40" customWidth="1"/>
    <col min="2" max="2" width="32" style="40" bestFit="1" customWidth="1"/>
    <col min="3" max="3" width="11" style="40" bestFit="1" customWidth="1"/>
    <col min="4" max="4" width="11.1640625" style="40" bestFit="1" customWidth="1"/>
    <col min="5" max="5" width="17.6640625" style="40" bestFit="1" customWidth="1"/>
    <col min="6" max="6" width="11" style="40" bestFit="1" customWidth="1"/>
    <col min="7" max="7" width="36.6640625" style="40" customWidth="1"/>
    <col min="8" max="8" width="37.6640625" style="40" bestFit="1" customWidth="1"/>
    <col min="9" max="16384" width="10.83203125" style="40"/>
  </cols>
  <sheetData>
    <row r="1" spans="1:7" ht="22" customHeight="1">
      <c r="A1" s="5" t="s">
        <v>330</v>
      </c>
    </row>
    <row r="2" spans="1:7" ht="22" customHeight="1"/>
    <row r="3" spans="1:7" ht="22" customHeight="1" thickBot="1"/>
    <row r="4" spans="1:7" ht="22" customHeight="1" thickBot="1">
      <c r="A4" s="101" t="s">
        <v>0</v>
      </c>
      <c r="B4" s="101" t="s">
        <v>238</v>
      </c>
      <c r="C4" s="150" t="s">
        <v>3</v>
      </c>
      <c r="D4" s="151"/>
      <c r="E4" s="101" t="s">
        <v>239</v>
      </c>
      <c r="F4" s="101" t="s">
        <v>18</v>
      </c>
      <c r="G4" s="101" t="s">
        <v>15</v>
      </c>
    </row>
    <row r="5" spans="1:7" ht="22" customHeight="1" thickBot="1">
      <c r="A5" s="112">
        <v>1</v>
      </c>
      <c r="B5" s="113" t="s">
        <v>328</v>
      </c>
      <c r="C5" s="114">
        <v>1</v>
      </c>
      <c r="D5" s="114" t="s">
        <v>214</v>
      </c>
      <c r="E5" s="115">
        <f>SUM('Summary Assets, Depre, Supplies'!G106)</f>
        <v>0</v>
      </c>
      <c r="F5" s="115">
        <f>E5</f>
        <v>0</v>
      </c>
      <c r="G5" s="116" t="s">
        <v>250</v>
      </c>
    </row>
    <row r="6" spans="1:7" ht="22" customHeight="1" thickBot="1">
      <c r="A6" s="112">
        <v>2</v>
      </c>
      <c r="B6" s="117" t="s">
        <v>329</v>
      </c>
      <c r="C6" s="118">
        <v>1</v>
      </c>
      <c r="D6" s="118" t="s">
        <v>214</v>
      </c>
      <c r="E6" s="115">
        <f>'Summary Assets, Depre, Supplies'!G108</f>
        <v>0</v>
      </c>
      <c r="F6" s="115">
        <f t="shared" ref="F6" si="0">E6</f>
        <v>0</v>
      </c>
      <c r="G6" s="116" t="s">
        <v>249</v>
      </c>
    </row>
    <row r="7" spans="1:7" ht="22" customHeight="1" thickBot="1">
      <c r="A7" s="112"/>
      <c r="B7" s="117"/>
      <c r="C7" s="118"/>
      <c r="D7" s="118"/>
      <c r="E7" s="115"/>
      <c r="F7" s="115"/>
      <c r="G7" s="116"/>
    </row>
    <row r="8" spans="1:7" ht="22" customHeight="1" thickBot="1">
      <c r="A8" s="112"/>
      <c r="B8" s="113"/>
      <c r="C8" s="118"/>
      <c r="D8" s="118"/>
      <c r="E8" s="115"/>
      <c r="F8" s="115"/>
      <c r="G8" s="116"/>
    </row>
    <row r="9" spans="1:7" ht="22" customHeight="1" thickBot="1">
      <c r="A9" s="112"/>
      <c r="B9" s="113"/>
      <c r="C9" s="118"/>
      <c r="D9" s="118"/>
      <c r="E9" s="115"/>
      <c r="F9" s="115"/>
      <c r="G9" s="116"/>
    </row>
    <row r="10" spans="1:7" ht="22" customHeight="1" thickBot="1">
      <c r="A10" s="112"/>
      <c r="B10" s="119" t="s">
        <v>247</v>
      </c>
      <c r="C10" s="118"/>
      <c r="D10" s="118"/>
      <c r="E10" s="115"/>
      <c r="F10" s="115">
        <f>SUM(F5:F9)</f>
        <v>0</v>
      </c>
      <c r="G10" s="116"/>
    </row>
    <row r="11" spans="1:7" ht="22" customHeight="1" thickBot="1"/>
    <row r="12" spans="1:7" ht="22" customHeight="1" thickBot="1">
      <c r="A12" s="112"/>
      <c r="B12" s="119" t="s">
        <v>248</v>
      </c>
      <c r="C12" s="118"/>
      <c r="D12" s="118"/>
      <c r="E12" s="115"/>
      <c r="F12" s="115">
        <f>F10*C12</f>
        <v>0</v>
      </c>
      <c r="G12" s="116"/>
    </row>
    <row r="15" spans="1:7">
      <c r="A15" s="54" t="s">
        <v>287</v>
      </c>
    </row>
    <row r="16" spans="1:7">
      <c r="A16" s="54" t="s">
        <v>255</v>
      </c>
    </row>
    <row r="18" spans="1:3">
      <c r="A18" s="121" t="s">
        <v>252</v>
      </c>
    </row>
    <row r="19" spans="1:3">
      <c r="A19" s="120" t="s">
        <v>251</v>
      </c>
    </row>
    <row r="20" spans="1:3">
      <c r="A20" s="120" t="s">
        <v>253</v>
      </c>
    </row>
    <row r="21" spans="1:3">
      <c r="A21" s="120" t="s">
        <v>254</v>
      </c>
    </row>
    <row r="24" spans="1:3">
      <c r="A24" s="131" t="s">
        <v>326</v>
      </c>
    </row>
    <row r="25" spans="1:3">
      <c r="A25" s="131" t="s">
        <v>327</v>
      </c>
    </row>
    <row r="26" spans="1:3">
      <c r="A26" s="125"/>
    </row>
    <row r="28" spans="1:3">
      <c r="A28" s="132"/>
      <c r="B28" s="133"/>
      <c r="C28" s="133"/>
    </row>
    <row r="29" spans="1:3">
      <c r="A29" s="132"/>
      <c r="B29" s="134"/>
      <c r="C29" s="132"/>
    </row>
    <row r="30" spans="1:3">
      <c r="A30" s="132"/>
      <c r="B30" s="134"/>
      <c r="C30" s="132"/>
    </row>
    <row r="31" spans="1:3">
      <c r="A31" s="132"/>
      <c r="B31" s="132"/>
      <c r="C31" s="134"/>
    </row>
    <row r="32" spans="1:3">
      <c r="A32" s="132"/>
      <c r="B32" s="169"/>
      <c r="C32" s="132"/>
    </row>
    <row r="33" spans="1:4">
      <c r="B33" s="169"/>
    </row>
    <row r="34" spans="1:4">
      <c r="A34" s="132"/>
      <c r="B34" s="169"/>
      <c r="C34" s="134"/>
    </row>
    <row r="35" spans="1:4">
      <c r="A35" s="132"/>
      <c r="B35" s="132"/>
    </row>
    <row r="38" spans="1:4">
      <c r="A38" s="132"/>
    </row>
    <row r="39" spans="1:4">
      <c r="A39" s="132" t="s">
        <v>311</v>
      </c>
    </row>
    <row r="40" spans="1:4">
      <c r="A40" s="133" t="s">
        <v>312</v>
      </c>
    </row>
    <row r="42" spans="1:4">
      <c r="A42" s="132" t="s">
        <v>313</v>
      </c>
    </row>
    <row r="43" spans="1:4">
      <c r="A43" s="132" t="s">
        <v>331</v>
      </c>
      <c r="B43" s="132"/>
      <c r="C43" s="132"/>
      <c r="D43" s="134">
        <v>50000</v>
      </c>
    </row>
    <row r="44" spans="1:4">
      <c r="A44" s="132" t="s">
        <v>310</v>
      </c>
      <c r="B44" s="132"/>
      <c r="C44" s="132" t="s">
        <v>314</v>
      </c>
      <c r="D44" s="132"/>
    </row>
    <row r="45" spans="1:4">
      <c r="A45" s="132" t="s">
        <v>315</v>
      </c>
      <c r="B45" s="132" t="s">
        <v>316</v>
      </c>
      <c r="C45" s="132"/>
      <c r="D45" s="132"/>
    </row>
    <row r="46" spans="1:4">
      <c r="A46" s="132" t="s">
        <v>317</v>
      </c>
      <c r="B46" s="132" t="s">
        <v>318</v>
      </c>
      <c r="C46" s="132"/>
      <c r="D46" s="132"/>
    </row>
    <row r="47" spans="1:4">
      <c r="A47" s="132" t="s">
        <v>319</v>
      </c>
      <c r="B47" s="132" t="s">
        <v>320</v>
      </c>
      <c r="C47" s="132" t="s">
        <v>321</v>
      </c>
      <c r="D47" s="132"/>
    </row>
    <row r="48" spans="1:4">
      <c r="A48" s="132"/>
      <c r="B48" s="132"/>
      <c r="C48" s="132"/>
      <c r="D48" s="132"/>
    </row>
    <row r="49" spans="1:4">
      <c r="A49" s="132" t="s">
        <v>322</v>
      </c>
      <c r="B49" s="132"/>
      <c r="C49" s="132"/>
      <c r="D49" s="134">
        <v>160000</v>
      </c>
    </row>
    <row r="50" spans="1:4">
      <c r="A50" s="132" t="s">
        <v>323</v>
      </c>
      <c r="B50" s="132"/>
      <c r="C50" s="132"/>
      <c r="D50" s="134">
        <v>210000</v>
      </c>
    </row>
    <row r="51" spans="1:4">
      <c r="A51" s="132" t="s">
        <v>324</v>
      </c>
      <c r="B51" s="132"/>
      <c r="C51" s="132"/>
      <c r="D51" s="134">
        <v>40000</v>
      </c>
    </row>
    <row r="52" spans="1:4">
      <c r="A52" s="133" t="s">
        <v>325</v>
      </c>
      <c r="B52" s="133"/>
      <c r="C52" s="133"/>
      <c r="D52" s="135">
        <v>170000</v>
      </c>
    </row>
  </sheetData>
  <mergeCells count="2">
    <mergeCell ref="C4:D4"/>
    <mergeCell ref="B32:B3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50ED6-A1D8-E547-827D-672612ECEE30}">
  <dimension ref="A1:G22"/>
  <sheetViews>
    <sheetView workbookViewId="0">
      <selection activeCell="A11" sqref="A11"/>
    </sheetView>
  </sheetViews>
  <sheetFormatPr baseColWidth="10" defaultRowHeight="21" customHeight="1"/>
  <cols>
    <col min="1" max="1" width="10.83203125" style="54"/>
    <col min="2" max="2" width="31.5" style="54" customWidth="1"/>
    <col min="3" max="3" width="5.6640625" style="54" bestFit="1" customWidth="1"/>
    <col min="4" max="4" width="4.83203125" style="54" bestFit="1" customWidth="1"/>
    <col min="5" max="5" width="17.6640625" style="54" bestFit="1" customWidth="1"/>
    <col min="6" max="6" width="20.5" style="54" customWidth="1"/>
    <col min="7" max="16384" width="10.83203125" style="54"/>
  </cols>
  <sheetData>
    <row r="1" spans="1:7" ht="21" customHeight="1">
      <c r="A1" s="136" t="s">
        <v>256</v>
      </c>
    </row>
    <row r="3" spans="1:7" ht="21" customHeight="1" thickBot="1"/>
    <row r="4" spans="1:7" ht="21" customHeight="1" thickBot="1">
      <c r="A4" s="137" t="s">
        <v>0</v>
      </c>
      <c r="B4" s="137" t="s">
        <v>238</v>
      </c>
      <c r="C4" s="170" t="s">
        <v>3</v>
      </c>
      <c r="D4" s="171"/>
      <c r="E4" s="137" t="s">
        <v>239</v>
      </c>
      <c r="F4" s="137" t="s">
        <v>18</v>
      </c>
      <c r="G4" s="137" t="s">
        <v>15</v>
      </c>
    </row>
    <row r="5" spans="1:7" ht="21" customHeight="1" thickBot="1">
      <c r="A5" s="137"/>
      <c r="B5" s="203" t="s">
        <v>338</v>
      </c>
      <c r="C5" s="138"/>
      <c r="D5" s="139"/>
      <c r="E5" s="137"/>
      <c r="F5" s="137"/>
      <c r="G5" s="137"/>
    </row>
    <row r="6" spans="1:7" ht="21" customHeight="1" thickBot="1">
      <c r="A6" s="140">
        <v>1</v>
      </c>
      <c r="B6" s="141" t="s">
        <v>240</v>
      </c>
      <c r="C6" s="142">
        <v>7</v>
      </c>
      <c r="D6" s="142" t="s">
        <v>216</v>
      </c>
      <c r="E6" s="143">
        <f>SUM('Summary Assets, Depre, Supplies'!G106)</f>
        <v>0</v>
      </c>
      <c r="F6" s="143">
        <f>E6</f>
        <v>0</v>
      </c>
      <c r="G6" s="144" t="s">
        <v>176</v>
      </c>
    </row>
    <row r="7" spans="1:7" ht="21" customHeight="1" thickBot="1">
      <c r="A7" s="140">
        <v>2</v>
      </c>
      <c r="B7" s="145" t="s">
        <v>143</v>
      </c>
      <c r="C7" s="146">
        <v>1</v>
      </c>
      <c r="D7" s="146" t="s">
        <v>217</v>
      </c>
      <c r="E7" s="143">
        <f>'Summary Assets, Depre, Supplies'!G108</f>
        <v>0</v>
      </c>
      <c r="F7" s="143">
        <f t="shared" ref="F7:F10" si="0">E7</f>
        <v>0</v>
      </c>
      <c r="G7" s="144" t="s">
        <v>176</v>
      </c>
    </row>
    <row r="8" spans="1:7" ht="21" customHeight="1" thickBot="1">
      <c r="A8" s="140">
        <v>3</v>
      </c>
      <c r="B8" s="145" t="s">
        <v>144</v>
      </c>
      <c r="C8" s="146">
        <v>1</v>
      </c>
      <c r="D8" s="146" t="s">
        <v>217</v>
      </c>
      <c r="E8" s="143">
        <f>'Summary Assets, Depre, Supplies'!G109</f>
        <v>0</v>
      </c>
      <c r="F8" s="143">
        <f t="shared" si="0"/>
        <v>0</v>
      </c>
      <c r="G8" s="144" t="s">
        <v>176</v>
      </c>
    </row>
    <row r="9" spans="1:7" ht="21" customHeight="1" thickBot="1">
      <c r="A9" s="140">
        <v>4</v>
      </c>
      <c r="B9" s="141" t="s">
        <v>145</v>
      </c>
      <c r="C9" s="146">
        <v>1</v>
      </c>
      <c r="D9" s="146" t="s">
        <v>217</v>
      </c>
      <c r="E9" s="143">
        <f>'Summary Assets, Depre, Supplies'!G110</f>
        <v>0</v>
      </c>
      <c r="F9" s="143">
        <f t="shared" si="0"/>
        <v>0</v>
      </c>
      <c r="G9" s="144" t="s">
        <v>176</v>
      </c>
    </row>
    <row r="10" spans="1:7" ht="21" customHeight="1" thickBot="1">
      <c r="A10" s="140">
        <v>5</v>
      </c>
      <c r="B10" s="141" t="s">
        <v>236</v>
      </c>
      <c r="C10" s="146">
        <v>1</v>
      </c>
      <c r="D10" s="146" t="s">
        <v>217</v>
      </c>
      <c r="E10" s="143">
        <f>'Summary Assets, Depre, Supplies'!F111</f>
        <v>0</v>
      </c>
      <c r="F10" s="143">
        <f t="shared" si="0"/>
        <v>0</v>
      </c>
      <c r="G10" s="144" t="s">
        <v>176</v>
      </c>
    </row>
    <row r="11" spans="1:7" ht="21" customHeight="1" thickBot="1">
      <c r="A11" s="140"/>
      <c r="B11" s="141"/>
      <c r="C11" s="147"/>
      <c r="D11" s="147"/>
      <c r="E11" s="143"/>
      <c r="F11" s="143"/>
      <c r="G11" s="144"/>
    </row>
    <row r="12" spans="1:7" ht="21" customHeight="1" thickBot="1">
      <c r="A12" s="140">
        <v>6</v>
      </c>
      <c r="B12" s="141" t="s">
        <v>169</v>
      </c>
      <c r="C12" s="147"/>
      <c r="D12" s="147"/>
      <c r="E12" s="143">
        <v>0</v>
      </c>
      <c r="F12" s="143">
        <f t="shared" ref="F12:F20" si="1">E12*C12</f>
        <v>0</v>
      </c>
      <c r="G12" s="144"/>
    </row>
    <row r="13" spans="1:7" ht="21" customHeight="1" thickBot="1">
      <c r="A13" s="140">
        <v>7</v>
      </c>
      <c r="B13" s="145" t="s">
        <v>165</v>
      </c>
      <c r="C13" s="146"/>
      <c r="D13" s="146"/>
      <c r="E13" s="143">
        <v>0</v>
      </c>
      <c r="F13" s="143">
        <f t="shared" si="1"/>
        <v>0</v>
      </c>
      <c r="G13" s="148"/>
    </row>
    <row r="14" spans="1:7" ht="21" customHeight="1" thickBot="1">
      <c r="A14" s="140">
        <v>8</v>
      </c>
      <c r="B14" s="145" t="s">
        <v>166</v>
      </c>
      <c r="C14" s="146"/>
      <c r="D14" s="146"/>
      <c r="E14" s="143">
        <v>0</v>
      </c>
      <c r="F14" s="143">
        <f t="shared" si="1"/>
        <v>0</v>
      </c>
      <c r="G14" s="148"/>
    </row>
    <row r="15" spans="1:7" ht="21" customHeight="1" thickBot="1">
      <c r="A15" s="140">
        <v>9</v>
      </c>
      <c r="B15" s="145" t="s">
        <v>173</v>
      </c>
      <c r="C15" s="146"/>
      <c r="D15" s="146"/>
      <c r="E15" s="143">
        <v>0</v>
      </c>
      <c r="F15" s="143">
        <f t="shared" si="1"/>
        <v>0</v>
      </c>
      <c r="G15" s="148"/>
    </row>
    <row r="16" spans="1:7" ht="21" customHeight="1" thickBot="1">
      <c r="A16" s="140">
        <v>10</v>
      </c>
      <c r="B16" s="145" t="s">
        <v>174</v>
      </c>
      <c r="C16" s="146"/>
      <c r="D16" s="146"/>
      <c r="E16" s="143">
        <v>0</v>
      </c>
      <c r="F16" s="143">
        <f t="shared" si="1"/>
        <v>0</v>
      </c>
      <c r="G16" s="148"/>
    </row>
    <row r="17" spans="1:7" ht="21" customHeight="1" thickBot="1">
      <c r="A17" s="140">
        <v>11</v>
      </c>
      <c r="B17" s="145" t="s">
        <v>178</v>
      </c>
      <c r="C17" s="146"/>
      <c r="D17" s="146"/>
      <c r="E17" s="143">
        <v>0</v>
      </c>
      <c r="F17" s="143">
        <f t="shared" si="1"/>
        <v>0</v>
      </c>
      <c r="G17" s="148"/>
    </row>
    <row r="18" spans="1:7" ht="21" customHeight="1" thickBot="1">
      <c r="A18" s="140">
        <v>12</v>
      </c>
      <c r="B18" s="145" t="s">
        <v>175</v>
      </c>
      <c r="C18" s="146"/>
      <c r="D18" s="146"/>
      <c r="E18" s="143">
        <v>0</v>
      </c>
      <c r="F18" s="143">
        <f t="shared" si="1"/>
        <v>0</v>
      </c>
      <c r="G18" s="148"/>
    </row>
    <row r="19" spans="1:7" ht="21" customHeight="1" thickBot="1">
      <c r="A19" s="140">
        <v>13</v>
      </c>
      <c r="B19" s="145" t="s">
        <v>182</v>
      </c>
      <c r="C19" s="146"/>
      <c r="D19" s="146"/>
      <c r="E19" s="143">
        <v>0</v>
      </c>
      <c r="F19" s="143">
        <f t="shared" si="1"/>
        <v>0</v>
      </c>
      <c r="G19" s="148"/>
    </row>
    <row r="20" spans="1:7" ht="21" customHeight="1" thickBot="1">
      <c r="A20" s="140">
        <v>14</v>
      </c>
      <c r="B20" s="145" t="s">
        <v>257</v>
      </c>
      <c r="C20" s="146"/>
      <c r="D20" s="146"/>
      <c r="E20" s="143">
        <v>0</v>
      </c>
      <c r="F20" s="143">
        <f t="shared" si="1"/>
        <v>0</v>
      </c>
      <c r="G20" s="148"/>
    </row>
    <row r="21" spans="1:7" ht="21" customHeight="1" thickBot="1">
      <c r="A21" s="140"/>
      <c r="B21" s="145"/>
      <c r="C21" s="146"/>
      <c r="D21" s="146"/>
      <c r="E21" s="143"/>
      <c r="F21" s="143"/>
      <c r="G21" s="148"/>
    </row>
    <row r="22" spans="1:7" ht="21" customHeight="1" thickBot="1">
      <c r="A22" s="140"/>
      <c r="B22" s="145" t="s">
        <v>41</v>
      </c>
      <c r="C22" s="146"/>
      <c r="D22" s="146"/>
      <c r="E22" s="143"/>
      <c r="F22" s="143"/>
      <c r="G22" s="148"/>
    </row>
  </sheetData>
  <mergeCells count="1">
    <mergeCell ref="C4:D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75266-0820-434A-ABFE-5F71C627AF82}">
  <dimension ref="A1:G31"/>
  <sheetViews>
    <sheetView workbookViewId="0">
      <selection activeCell="G1" sqref="G1"/>
    </sheetView>
  </sheetViews>
  <sheetFormatPr baseColWidth="10" defaultRowHeight="21"/>
  <cols>
    <col min="1" max="1" width="7.33203125" style="54" customWidth="1"/>
    <col min="2" max="3" width="10.83203125" style="54"/>
    <col min="4" max="4" width="13.5" style="54" customWidth="1"/>
    <col min="5" max="5" width="16.5" style="54" customWidth="1"/>
    <col min="6" max="16384" width="10.83203125" style="54"/>
  </cols>
  <sheetData>
    <row r="1" spans="1:7">
      <c r="A1" s="136" t="s">
        <v>284</v>
      </c>
    </row>
    <row r="2" spans="1:7" ht="22" thickBot="1"/>
    <row r="3" spans="1:7">
      <c r="A3" s="205" t="s">
        <v>285</v>
      </c>
      <c r="B3" s="206"/>
      <c r="C3" s="206"/>
      <c r="D3" s="206"/>
      <c r="E3" s="207">
        <v>0</v>
      </c>
      <c r="G3" s="120" t="s">
        <v>295</v>
      </c>
    </row>
    <row r="4" spans="1:7" ht="22" thickBot="1">
      <c r="A4" s="208" t="s">
        <v>286</v>
      </c>
      <c r="B4" s="209"/>
      <c r="C4" s="209"/>
      <c r="D4" s="209"/>
      <c r="E4" s="210">
        <v>0</v>
      </c>
      <c r="G4" s="120" t="s">
        <v>294</v>
      </c>
    </row>
    <row r="5" spans="1:7">
      <c r="A5" s="208"/>
      <c r="B5" s="209"/>
      <c r="C5" s="209"/>
      <c r="D5" s="209"/>
      <c r="E5" s="211"/>
    </row>
    <row r="6" spans="1:7">
      <c r="A6" s="208" t="s">
        <v>288</v>
      </c>
      <c r="B6" s="209"/>
      <c r="C6" s="209"/>
      <c r="D6" s="209"/>
      <c r="E6" s="211">
        <f>SUM(E3:E4)</f>
        <v>0</v>
      </c>
      <c r="G6" s="120" t="s">
        <v>333</v>
      </c>
    </row>
    <row r="7" spans="1:7">
      <c r="A7" s="208"/>
      <c r="B7" s="209"/>
      <c r="C7" s="209"/>
      <c r="D7" s="209"/>
      <c r="E7" s="211"/>
    </row>
    <row r="8" spans="1:7">
      <c r="A8" s="208" t="s">
        <v>293</v>
      </c>
      <c r="B8" s="209"/>
      <c r="C8" s="209"/>
      <c r="D8" s="209"/>
      <c r="E8" s="211"/>
    </row>
    <row r="9" spans="1:7">
      <c r="A9" s="208"/>
      <c r="B9" s="209" t="s">
        <v>289</v>
      </c>
      <c r="C9" s="209"/>
      <c r="D9" s="209"/>
      <c r="E9" s="211">
        <v>0</v>
      </c>
      <c r="G9" s="149" t="s">
        <v>291</v>
      </c>
    </row>
    <row r="10" spans="1:7">
      <c r="A10" s="208"/>
      <c r="B10" s="209" t="s">
        <v>301</v>
      </c>
      <c r="C10" s="209"/>
      <c r="D10" s="209"/>
      <c r="E10" s="211">
        <v>0</v>
      </c>
      <c r="G10" s="149"/>
    </row>
    <row r="11" spans="1:7">
      <c r="A11" s="208"/>
      <c r="B11" s="209" t="s">
        <v>302</v>
      </c>
      <c r="C11" s="209"/>
      <c r="D11" s="209"/>
      <c r="E11" s="211">
        <v>0</v>
      </c>
      <c r="G11" s="149"/>
    </row>
    <row r="12" spans="1:7">
      <c r="A12" s="208"/>
      <c r="B12" s="209" t="s">
        <v>303</v>
      </c>
      <c r="C12" s="209"/>
      <c r="D12" s="209"/>
      <c r="E12" s="211">
        <v>0</v>
      </c>
      <c r="G12" s="149"/>
    </row>
    <row r="13" spans="1:7">
      <c r="A13" s="208"/>
      <c r="B13" s="209" t="s">
        <v>307</v>
      </c>
      <c r="C13" s="209"/>
      <c r="D13" s="209"/>
      <c r="E13" s="211">
        <v>0</v>
      </c>
      <c r="G13" s="149"/>
    </row>
    <row r="14" spans="1:7">
      <c r="A14" s="208"/>
      <c r="B14" s="209" t="s">
        <v>290</v>
      </c>
      <c r="C14" s="209"/>
      <c r="D14" s="209"/>
      <c r="E14" s="211">
        <v>0</v>
      </c>
      <c r="G14" s="54" t="s">
        <v>292</v>
      </c>
    </row>
    <row r="15" spans="1:7">
      <c r="A15" s="208"/>
      <c r="B15" s="209" t="s">
        <v>304</v>
      </c>
      <c r="C15" s="209"/>
      <c r="D15" s="209"/>
      <c r="E15" s="211">
        <v>0</v>
      </c>
    </row>
    <row r="16" spans="1:7">
      <c r="A16" s="208"/>
      <c r="B16" s="209" t="s">
        <v>306</v>
      </c>
      <c r="C16" s="209"/>
      <c r="D16" s="209"/>
      <c r="E16" s="211">
        <v>0</v>
      </c>
    </row>
    <row r="17" spans="1:7">
      <c r="A17" s="208"/>
      <c r="B17" s="209" t="s">
        <v>305</v>
      </c>
      <c r="C17" s="209"/>
      <c r="D17" s="209"/>
      <c r="E17" s="211">
        <v>0</v>
      </c>
    </row>
    <row r="18" spans="1:7">
      <c r="A18" s="208"/>
      <c r="B18" s="209" t="s">
        <v>302</v>
      </c>
      <c r="C18" s="209"/>
      <c r="D18" s="209"/>
      <c r="E18" s="211">
        <v>0</v>
      </c>
    </row>
    <row r="19" spans="1:7" ht="22" thickBot="1">
      <c r="A19" s="208"/>
      <c r="B19" s="209" t="s">
        <v>332</v>
      </c>
      <c r="C19" s="209"/>
      <c r="D19" s="209"/>
      <c r="E19" s="210">
        <v>0</v>
      </c>
    </row>
    <row r="20" spans="1:7">
      <c r="A20" s="208"/>
      <c r="B20" s="209"/>
      <c r="C20" s="209"/>
      <c r="D20" s="209"/>
      <c r="E20" s="211">
        <f>SUM(E9:E19)</f>
        <v>0</v>
      </c>
    </row>
    <row r="21" spans="1:7" ht="22" thickBot="1">
      <c r="A21" s="208"/>
      <c r="B21" s="209"/>
      <c r="C21" s="209"/>
      <c r="D21" s="209"/>
      <c r="E21" s="210"/>
    </row>
    <row r="22" spans="1:7">
      <c r="A22" s="208" t="s">
        <v>296</v>
      </c>
      <c r="B22" s="209"/>
      <c r="C22" s="209"/>
      <c r="D22" s="209"/>
      <c r="E22" s="211"/>
    </row>
    <row r="23" spans="1:7">
      <c r="A23" s="208" t="s">
        <v>297</v>
      </c>
      <c r="B23" s="209"/>
      <c r="C23" s="209"/>
      <c r="D23" s="209"/>
      <c r="E23" s="211"/>
    </row>
    <row r="24" spans="1:7">
      <c r="A24" s="208"/>
      <c r="B24" s="209"/>
      <c r="C24" s="209"/>
      <c r="D24" s="209"/>
      <c r="E24" s="211"/>
    </row>
    <row r="25" spans="1:7">
      <c r="A25" s="208" t="s">
        <v>299</v>
      </c>
      <c r="B25" s="209"/>
      <c r="C25" s="209"/>
      <c r="D25" s="209"/>
      <c r="E25" s="211"/>
      <c r="G25" s="54" t="s">
        <v>298</v>
      </c>
    </row>
    <row r="26" spans="1:7">
      <c r="A26" s="208"/>
      <c r="B26" s="209" t="s">
        <v>308</v>
      </c>
      <c r="C26" s="209"/>
      <c r="D26" s="209"/>
      <c r="E26" s="211"/>
    </row>
    <row r="27" spans="1:7">
      <c r="A27" s="208"/>
      <c r="B27" s="209" t="s">
        <v>309</v>
      </c>
      <c r="C27" s="209"/>
      <c r="D27" s="209"/>
      <c r="E27" s="211"/>
    </row>
    <row r="28" spans="1:7" ht="22" thickBot="1">
      <c r="A28" s="208"/>
      <c r="B28" s="209"/>
      <c r="C28" s="209"/>
      <c r="D28" s="209"/>
      <c r="E28" s="210"/>
    </row>
    <row r="29" spans="1:7">
      <c r="A29" s="208" t="s">
        <v>300</v>
      </c>
      <c r="B29" s="209"/>
      <c r="C29" s="209"/>
      <c r="D29" s="209"/>
      <c r="E29" s="211"/>
      <c r="G29" s="120" t="s">
        <v>334</v>
      </c>
    </row>
    <row r="30" spans="1:7">
      <c r="A30" s="208"/>
      <c r="B30" s="209"/>
      <c r="C30" s="209"/>
      <c r="D30" s="209"/>
      <c r="E30" s="211"/>
    </row>
    <row r="31" spans="1:7" ht="22" thickBot="1">
      <c r="A31" s="212"/>
      <c r="B31" s="204"/>
      <c r="C31" s="204"/>
      <c r="D31" s="204"/>
      <c r="E31" s="21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A708B-97D3-5F41-9A4C-310CBC9CD59A}">
  <dimension ref="A1:A9"/>
  <sheetViews>
    <sheetView workbookViewId="0">
      <selection activeCell="A10" sqref="A10"/>
    </sheetView>
  </sheetViews>
  <sheetFormatPr baseColWidth="10" defaultRowHeight="16"/>
  <cols>
    <col min="1" max="1" width="80.33203125" customWidth="1"/>
  </cols>
  <sheetData>
    <row r="1" spans="1:1" ht="21">
      <c r="A1" s="5" t="s">
        <v>279</v>
      </c>
    </row>
    <row r="4" spans="1:1" ht="132">
      <c r="A4" s="122" t="s">
        <v>259</v>
      </c>
    </row>
    <row r="5" spans="1:1" ht="21">
      <c r="A5" s="54"/>
    </row>
    <row r="6" spans="1:1" ht="21">
      <c r="A6" s="123" t="s">
        <v>258</v>
      </c>
    </row>
    <row r="7" spans="1:1" ht="21">
      <c r="A7" s="54"/>
    </row>
    <row r="8" spans="1:1" ht="21">
      <c r="A8" s="54"/>
    </row>
    <row r="9" spans="1:1" ht="21">
      <c r="A9" s="5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FAD22-1C7A-A044-8A32-2525098CEF41}">
  <dimension ref="A1:A60"/>
  <sheetViews>
    <sheetView workbookViewId="0"/>
  </sheetViews>
  <sheetFormatPr baseColWidth="10" defaultRowHeight="21"/>
  <cols>
    <col min="1" max="1" width="95.1640625" style="40" customWidth="1"/>
    <col min="2" max="16384" width="10.83203125" style="40"/>
  </cols>
  <sheetData>
    <row r="1" spans="1:1">
      <c r="A1" s="5" t="s">
        <v>280</v>
      </c>
    </row>
    <row r="4" spans="1:1" ht="220">
      <c r="A4" s="124" t="s">
        <v>274</v>
      </c>
    </row>
    <row r="5" spans="1:1">
      <c r="A5" s="125"/>
    </row>
    <row r="7" spans="1:1" ht="198">
      <c r="A7" s="126" t="s">
        <v>260</v>
      </c>
    </row>
    <row r="30" spans="1:1" ht="44">
      <c r="A30" s="127" t="s">
        <v>261</v>
      </c>
    </row>
    <row r="31" spans="1:1">
      <c r="A31" s="128"/>
    </row>
    <row r="32" spans="1:1" ht="132">
      <c r="A32" s="126" t="s">
        <v>275</v>
      </c>
    </row>
    <row r="33" spans="1:1">
      <c r="A33" s="128"/>
    </row>
    <row r="34" spans="1:1" ht="44">
      <c r="A34" s="124" t="s">
        <v>262</v>
      </c>
    </row>
    <row r="35" spans="1:1">
      <c r="A35" s="128"/>
    </row>
    <row r="36" spans="1:1" ht="22">
      <c r="A36" s="126" t="s">
        <v>263</v>
      </c>
    </row>
    <row r="37" spans="1:1">
      <c r="A37" s="128"/>
    </row>
    <row r="38" spans="1:1" ht="22">
      <c r="A38" s="124" t="s">
        <v>264</v>
      </c>
    </row>
    <row r="39" spans="1:1">
      <c r="A39" s="128"/>
    </row>
    <row r="40" spans="1:1" ht="44">
      <c r="A40" s="127" t="s">
        <v>265</v>
      </c>
    </row>
    <row r="41" spans="1:1">
      <c r="A41" s="128"/>
    </row>
    <row r="42" spans="1:1" ht="132">
      <c r="A42" s="126" t="s">
        <v>276</v>
      </c>
    </row>
    <row r="43" spans="1:1">
      <c r="A43" s="128"/>
    </row>
    <row r="44" spans="1:1" ht="44">
      <c r="A44" s="124" t="s">
        <v>266</v>
      </c>
    </row>
    <row r="45" spans="1:1">
      <c r="A45" s="128"/>
    </row>
    <row r="46" spans="1:1" ht="22">
      <c r="A46" s="126" t="s">
        <v>263</v>
      </c>
    </row>
    <row r="47" spans="1:1">
      <c r="A47" s="128"/>
    </row>
    <row r="48" spans="1:1" ht="44">
      <c r="A48" s="124" t="s">
        <v>267</v>
      </c>
    </row>
    <row r="49" spans="1:1">
      <c r="A49" s="128"/>
    </row>
    <row r="50" spans="1:1" ht="22">
      <c r="A50" s="126" t="s">
        <v>268</v>
      </c>
    </row>
    <row r="51" spans="1:1">
      <c r="A51" s="128"/>
    </row>
    <row r="52" spans="1:1" ht="22">
      <c r="A52" s="126" t="s">
        <v>269</v>
      </c>
    </row>
    <row r="53" spans="1:1" ht="22">
      <c r="A53" s="126" t="s">
        <v>270</v>
      </c>
    </row>
    <row r="54" spans="1:1" ht="44">
      <c r="A54" s="126" t="s">
        <v>277</v>
      </c>
    </row>
    <row r="55" spans="1:1" ht="66">
      <c r="A55" s="126" t="s">
        <v>278</v>
      </c>
    </row>
    <row r="56" spans="1:1" ht="22">
      <c r="A56" s="126" t="s">
        <v>271</v>
      </c>
    </row>
    <row r="57" spans="1:1" ht="22">
      <c r="A57" s="126" t="s">
        <v>272</v>
      </c>
    </row>
    <row r="58" spans="1:1" ht="44">
      <c r="A58" s="126" t="s">
        <v>273</v>
      </c>
    </row>
    <row r="59" spans="1:1">
      <c r="A59" s="128"/>
    </row>
    <row r="60" spans="1:1">
      <c r="A60" s="12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Summary Assets, Depre, Supplies</vt:lpstr>
      <vt:lpstr>Estimasi Pendapatan</vt:lpstr>
      <vt:lpstr>Biaya Variabel (HPP)</vt:lpstr>
      <vt:lpstr>Biaya Operasional</vt:lpstr>
      <vt:lpstr>Laba Rugi</vt:lpstr>
      <vt:lpstr>Perhitungan ROI</vt:lpstr>
      <vt:lpstr>Break Even Point</vt:lpstr>
      <vt:lpstr>'Summary Assets, Depre, Supplies'!Print_Titles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2020-01-20T15:20:21Z</cp:lastPrinted>
  <dcterms:created xsi:type="dcterms:W3CDTF">2020-01-02T09:56:47Z</dcterms:created>
  <dcterms:modified xsi:type="dcterms:W3CDTF">2020-02-16T13:51:21Z</dcterms:modified>
</cp:coreProperties>
</file>